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Landeskirche\A-Sekretariat Registratur\130 Personalwesen\130.005 Lohnlisten allgemein\Besoldungstabelle 2023\"/>
    </mc:Choice>
  </mc:AlternateContent>
  <xr:revisionPtr revIDLastSave="0" documentId="13_ncr:1_{2C02AA5A-C081-4802-BC04-BC3E0D9AE9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 Jahreslohn" sheetId="13" r:id="rId1"/>
    <sheet name="2023 Lektionen" sheetId="14" r:id="rId2"/>
    <sheet name="Kirchenmusiker HA 2023" sheetId="10" r:id="rId3"/>
    <sheet name="Kirchenmusiker NA 2023" sheetId="9" r:id="rId4"/>
    <sheet name="Geistlichkeit 2023" sheetId="8" r:id="rId5"/>
    <sheet name="Geistliche AHV 2023" sheetId="7" r:id="rId6"/>
  </sheets>
  <definedNames>
    <definedName name="_xlnm.Print_Area" localSheetId="0">'2023 Jahreslohn'!$A$1:$T$38</definedName>
    <definedName name="_xlnm.Print_Area" localSheetId="1">'2023 Lektionen'!$A$1:$T$37</definedName>
    <definedName name="_xlnm.Print_Area" localSheetId="5">'Geistliche AHV 2023'!$A$1:$G$32</definedName>
    <definedName name="_xlnm.Print_Area" localSheetId="4">'Geistlichkeit 2023'!$A$1:$R$33</definedName>
    <definedName name="_xlnm.Print_Area" localSheetId="2">'Kirchenmusiker HA 2023'!$A$1:$T$33</definedName>
    <definedName name="_xlnm.Print_Area" localSheetId="3">'Kirchenmusiker NA 2023'!$A$1:$E$34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14" l="1"/>
  <c r="T20" i="14"/>
  <c r="T17" i="14"/>
  <c r="T14" i="14"/>
  <c r="T11" i="14"/>
  <c r="T26" i="13"/>
  <c r="T20" i="13"/>
  <c r="T17" i="13"/>
  <c r="T14" i="13"/>
  <c r="T11" i="13"/>
  <c r="D9" i="7"/>
  <c r="E27" i="9"/>
  <c r="E23" i="9"/>
  <c r="E19" i="9"/>
  <c r="E15" i="9"/>
  <c r="E11" i="9"/>
  <c r="C27" i="9"/>
  <c r="C23" i="9"/>
  <c r="C19" i="9"/>
  <c r="C15" i="9"/>
  <c r="C11" i="9"/>
  <c r="E31" i="14"/>
  <c r="E31" i="13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D26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D20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D17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D14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D11" i="14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D26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D20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D17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D14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D11" i="13"/>
  <c r="D8" i="8"/>
  <c r="D9" i="8" s="1"/>
  <c r="E8" i="8"/>
  <c r="E9" i="8" s="1"/>
  <c r="F8" i="8"/>
  <c r="F9" i="8" s="1"/>
  <c r="G8" i="8"/>
  <c r="G9" i="8" s="1"/>
  <c r="H8" i="8"/>
  <c r="H9" i="8" s="1"/>
  <c r="I8" i="8"/>
  <c r="I9" i="8" s="1"/>
  <c r="J8" i="8"/>
  <c r="J9" i="8" s="1"/>
  <c r="K8" i="8"/>
  <c r="K9" i="8" s="1"/>
  <c r="L8" i="8"/>
  <c r="L9" i="8" s="1"/>
  <c r="M8" i="8"/>
  <c r="M9" i="8" s="1"/>
  <c r="N8" i="8"/>
  <c r="N9" i="8" s="1"/>
  <c r="O8" i="8"/>
  <c r="O9" i="8" s="1"/>
  <c r="P8" i="8"/>
  <c r="P9" i="8" s="1"/>
  <c r="Q8" i="8"/>
  <c r="Q9" i="8" s="1"/>
  <c r="R8" i="8"/>
  <c r="R9" i="8" s="1"/>
  <c r="C8" i="8"/>
  <c r="C9" i="8" s="1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D15" i="10"/>
  <c r="T22" i="14" l="1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N12" i="14" l="1"/>
  <c r="L15" i="14"/>
  <c r="I18" i="14"/>
  <c r="I21" i="14"/>
  <c r="R12" i="14"/>
  <c r="P15" i="14"/>
  <c r="M18" i="14"/>
  <c r="M21" i="14"/>
  <c r="F12" i="14"/>
  <c r="D15" i="14"/>
  <c r="T15" i="14"/>
  <c r="Q18" i="14"/>
  <c r="Q21" i="14"/>
  <c r="J12" i="14"/>
  <c r="H15" i="14"/>
  <c r="E18" i="14"/>
  <c r="E21" i="14"/>
  <c r="G23" i="14"/>
  <c r="G12" i="14"/>
  <c r="K12" i="14"/>
  <c r="O12" i="14"/>
  <c r="S12" i="14"/>
  <c r="E15" i="14"/>
  <c r="I15" i="14"/>
  <c r="M15" i="14"/>
  <c r="Q15" i="14"/>
  <c r="F18" i="14"/>
  <c r="J18" i="14"/>
  <c r="N18" i="14"/>
  <c r="R18" i="14"/>
  <c r="F21" i="14"/>
  <c r="J21" i="14"/>
  <c r="N21" i="14"/>
  <c r="R21" i="14"/>
  <c r="N27" i="14"/>
  <c r="N24" i="14" s="1"/>
  <c r="D12" i="14"/>
  <c r="H12" i="14"/>
  <c r="L12" i="14"/>
  <c r="P12" i="14"/>
  <c r="T12" i="14"/>
  <c r="F15" i="14"/>
  <c r="J15" i="14"/>
  <c r="N15" i="14"/>
  <c r="R15" i="14"/>
  <c r="G18" i="14"/>
  <c r="K18" i="14"/>
  <c r="O18" i="14"/>
  <c r="S18" i="14"/>
  <c r="G21" i="14"/>
  <c r="K21" i="14"/>
  <c r="O21" i="14"/>
  <c r="S21" i="14"/>
  <c r="O23" i="14"/>
  <c r="E12" i="14"/>
  <c r="I12" i="14"/>
  <c r="M12" i="14"/>
  <c r="Q12" i="14"/>
  <c r="G15" i="14"/>
  <c r="K15" i="14"/>
  <c r="O15" i="14"/>
  <c r="S15" i="14"/>
  <c r="D18" i="14"/>
  <c r="H18" i="14"/>
  <c r="L18" i="14"/>
  <c r="P18" i="14"/>
  <c r="T18" i="14"/>
  <c r="D21" i="14"/>
  <c r="H21" i="14"/>
  <c r="L21" i="14"/>
  <c r="P21" i="14"/>
  <c r="H23" i="14"/>
  <c r="P23" i="14"/>
  <c r="T21" i="14"/>
  <c r="F27" i="14"/>
  <c r="F24" i="14" s="1"/>
  <c r="M27" i="14"/>
  <c r="M24" i="14" s="1"/>
  <c r="M23" i="14"/>
  <c r="H27" i="14"/>
  <c r="H24" i="14" s="1"/>
  <c r="P27" i="14" l="1"/>
  <c r="P24" i="14" s="1"/>
  <c r="G27" i="14"/>
  <c r="G24" i="14" s="1"/>
  <c r="N23" i="14"/>
  <c r="O27" i="14"/>
  <c r="O24" i="14" s="1"/>
  <c r="F23" i="14"/>
  <c r="S27" i="14"/>
  <c r="S24" i="14" s="1"/>
  <c r="S23" i="14"/>
  <c r="K27" i="14"/>
  <c r="K24" i="14" s="1"/>
  <c r="K23" i="14"/>
  <c r="E27" i="14"/>
  <c r="E24" i="14" s="1"/>
  <c r="E23" i="14"/>
  <c r="T27" i="14"/>
  <c r="T24" i="14" s="1"/>
  <c r="T23" i="14"/>
  <c r="J27" i="14"/>
  <c r="J24" i="14" s="1"/>
  <c r="J23" i="14"/>
  <c r="R23" i="14"/>
  <c r="R27" i="14"/>
  <c r="R24" i="14" s="1"/>
  <c r="L27" i="14"/>
  <c r="L24" i="14" s="1"/>
  <c r="L23" i="14"/>
  <c r="D27" i="14"/>
  <c r="D24" i="14" s="1"/>
  <c r="D23" i="14"/>
  <c r="Q23" i="14"/>
  <c r="Q27" i="14"/>
  <c r="Q24" i="14" s="1"/>
  <c r="I23" i="14"/>
  <c r="I27" i="14"/>
  <c r="I24" i="14" s="1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T21" i="10"/>
  <c r="S16" i="10"/>
  <c r="R21" i="10"/>
  <c r="Q16" i="10"/>
  <c r="P21" i="10"/>
  <c r="O16" i="10"/>
  <c r="N21" i="10"/>
  <c r="M16" i="10"/>
  <c r="L21" i="10"/>
  <c r="K16" i="10"/>
  <c r="J21" i="10"/>
  <c r="I16" i="10"/>
  <c r="H21" i="10"/>
  <c r="G16" i="10"/>
  <c r="F21" i="10"/>
  <c r="E16" i="10"/>
  <c r="D21" i="10"/>
  <c r="O12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B27" i="9"/>
  <c r="B23" i="9"/>
  <c r="B15" i="9"/>
  <c r="B11" i="9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E9" i="7"/>
  <c r="C16" i="7"/>
  <c r="C23" i="7"/>
  <c r="L9" i="10" l="1"/>
  <c r="D12" i="10"/>
  <c r="M9" i="10"/>
  <c r="K9" i="10"/>
  <c r="S12" i="10"/>
  <c r="E12" i="10"/>
  <c r="Q12" i="10"/>
  <c r="E9" i="10"/>
  <c r="T9" i="10"/>
  <c r="L12" i="10"/>
  <c r="D9" i="10"/>
  <c r="M12" i="10"/>
  <c r="T12" i="10"/>
  <c r="P12" i="10"/>
  <c r="O9" i="10"/>
  <c r="G12" i="10"/>
  <c r="P9" i="10"/>
  <c r="H12" i="10"/>
  <c r="G9" i="10"/>
  <c r="Q9" i="10"/>
  <c r="K12" i="10"/>
  <c r="H9" i="10"/>
  <c r="S9" i="10"/>
  <c r="I9" i="10"/>
  <c r="D23" i="7"/>
  <c r="F9" i="7"/>
  <c r="I12" i="10"/>
  <c r="F9" i="10"/>
  <c r="J9" i="10"/>
  <c r="N9" i="10"/>
  <c r="R9" i="10"/>
  <c r="F12" i="10"/>
  <c r="J12" i="10"/>
  <c r="N12" i="10"/>
  <c r="R12" i="10"/>
  <c r="E22" i="10"/>
  <c r="E19" i="10"/>
  <c r="E10" i="10"/>
  <c r="E13" i="10"/>
  <c r="G22" i="10"/>
  <c r="G19" i="10"/>
  <c r="G10" i="10"/>
  <c r="G13" i="10"/>
  <c r="I22" i="10"/>
  <c r="I19" i="10"/>
  <c r="I10" i="10"/>
  <c r="I13" i="10"/>
  <c r="K22" i="10"/>
  <c r="K19" i="10"/>
  <c r="K10" i="10"/>
  <c r="K13" i="10"/>
  <c r="M22" i="10"/>
  <c r="M19" i="10"/>
  <c r="M10" i="10"/>
  <c r="M13" i="10"/>
  <c r="O22" i="10"/>
  <c r="O19" i="10"/>
  <c r="O10" i="10"/>
  <c r="O13" i="10"/>
  <c r="Q22" i="10"/>
  <c r="Q19" i="10"/>
  <c r="Q10" i="10"/>
  <c r="Q13" i="10"/>
  <c r="S22" i="10"/>
  <c r="S19" i="10"/>
  <c r="S10" i="10"/>
  <c r="S13" i="10"/>
  <c r="D16" i="10"/>
  <c r="F16" i="10"/>
  <c r="H16" i="10"/>
  <c r="J16" i="10"/>
  <c r="L16" i="10"/>
  <c r="N16" i="10"/>
  <c r="P16" i="10"/>
  <c r="R16" i="10"/>
  <c r="T16" i="10"/>
  <c r="E18" i="10"/>
  <c r="G18" i="10"/>
  <c r="I18" i="10"/>
  <c r="K18" i="10"/>
  <c r="M18" i="10"/>
  <c r="O18" i="10"/>
  <c r="Q18" i="10"/>
  <c r="S18" i="10"/>
  <c r="E21" i="10"/>
  <c r="G21" i="10"/>
  <c r="I21" i="10"/>
  <c r="K21" i="10"/>
  <c r="M21" i="10"/>
  <c r="O21" i="10"/>
  <c r="Q21" i="10"/>
  <c r="S21" i="10"/>
  <c r="D18" i="10"/>
  <c r="F18" i="10"/>
  <c r="H18" i="10"/>
  <c r="J18" i="10"/>
  <c r="L18" i="10"/>
  <c r="N18" i="10"/>
  <c r="P18" i="10"/>
  <c r="R18" i="10"/>
  <c r="T18" i="10"/>
  <c r="D12" i="8"/>
  <c r="F12" i="8"/>
  <c r="H12" i="8"/>
  <c r="J12" i="8"/>
  <c r="L12" i="8"/>
  <c r="N12" i="8"/>
  <c r="P12" i="8"/>
  <c r="R12" i="8"/>
  <c r="C12" i="8"/>
  <c r="E12" i="8"/>
  <c r="G12" i="8"/>
  <c r="I12" i="8"/>
  <c r="K12" i="8"/>
  <c r="M12" i="8"/>
  <c r="O12" i="8"/>
  <c r="Q12" i="8"/>
  <c r="G23" i="7"/>
  <c r="D16" i="7"/>
  <c r="G9" i="7"/>
  <c r="E23" i="7" l="1"/>
  <c r="F23" i="7"/>
  <c r="T13" i="10"/>
  <c r="T22" i="10"/>
  <c r="T19" i="10"/>
  <c r="T10" i="10"/>
  <c r="P13" i="10"/>
  <c r="P22" i="10"/>
  <c r="P19" i="10"/>
  <c r="P10" i="10"/>
  <c r="L13" i="10"/>
  <c r="L22" i="10"/>
  <c r="L19" i="10"/>
  <c r="L10" i="10"/>
  <c r="H13" i="10"/>
  <c r="H22" i="10"/>
  <c r="H19" i="10"/>
  <c r="H10" i="10"/>
  <c r="D13" i="10"/>
  <c r="D22" i="10"/>
  <c r="D19" i="10"/>
  <c r="D10" i="10"/>
  <c r="R13" i="10"/>
  <c r="R22" i="10"/>
  <c r="R19" i="10"/>
  <c r="R10" i="10"/>
  <c r="N13" i="10"/>
  <c r="N22" i="10"/>
  <c r="N19" i="10"/>
  <c r="N10" i="10"/>
  <c r="J13" i="10"/>
  <c r="J22" i="10"/>
  <c r="J19" i="10"/>
  <c r="J10" i="10"/>
  <c r="F13" i="10"/>
  <c r="F22" i="10"/>
  <c r="F19" i="10"/>
  <c r="F10" i="10"/>
  <c r="O17" i="8"/>
  <c r="O13" i="8"/>
  <c r="K17" i="8"/>
  <c r="K13" i="8"/>
  <c r="G17" i="8"/>
  <c r="G13" i="8"/>
  <c r="C17" i="8"/>
  <c r="C13" i="8"/>
  <c r="P17" i="8"/>
  <c r="P13" i="8"/>
  <c r="L17" i="8"/>
  <c r="L13" i="8"/>
  <c r="H17" i="8"/>
  <c r="H13" i="8"/>
  <c r="D17" i="8"/>
  <c r="D13" i="8"/>
  <c r="Q17" i="8"/>
  <c r="Q13" i="8"/>
  <c r="M17" i="8"/>
  <c r="M13" i="8"/>
  <c r="I17" i="8"/>
  <c r="I13" i="8"/>
  <c r="E17" i="8"/>
  <c r="E13" i="8"/>
  <c r="R17" i="8"/>
  <c r="R13" i="8"/>
  <c r="N17" i="8"/>
  <c r="N13" i="8"/>
  <c r="J17" i="8"/>
  <c r="J13" i="8"/>
  <c r="F17" i="8"/>
  <c r="F13" i="8"/>
  <c r="F16" i="7"/>
  <c r="E16" i="7"/>
  <c r="G16" i="7"/>
  <c r="E15" i="13"/>
  <c r="Q23" i="13" l="1"/>
  <c r="S23" i="13"/>
  <c r="G23" i="13"/>
  <c r="P27" i="13"/>
  <c r="P24" i="13" s="1"/>
  <c r="I23" i="13"/>
  <c r="L23" i="13"/>
  <c r="T23" i="13"/>
  <c r="N27" i="13"/>
  <c r="N24" i="13" s="1"/>
  <c r="E23" i="13"/>
  <c r="D23" i="13"/>
  <c r="R27" i="13"/>
  <c r="R24" i="13" s="1"/>
  <c r="K23" i="13"/>
  <c r="H27" i="13"/>
  <c r="H24" i="13" s="1"/>
  <c r="F12" i="13"/>
  <c r="M23" i="13"/>
  <c r="F27" i="13"/>
  <c r="F24" i="13" s="1"/>
  <c r="J27" i="13"/>
  <c r="J24" i="13" s="1"/>
  <c r="O27" i="13"/>
  <c r="O24" i="13" s="1"/>
  <c r="N15" i="13"/>
  <c r="I12" i="13"/>
  <c r="D15" i="13"/>
  <c r="H15" i="13"/>
  <c r="M21" i="13"/>
  <c r="T12" i="13"/>
  <c r="M15" i="13"/>
  <c r="F15" i="13"/>
  <c r="L18" i="13"/>
  <c r="Q12" i="13"/>
  <c r="L15" i="13"/>
  <c r="N18" i="13"/>
  <c r="G18" i="13"/>
  <c r="J15" i="13"/>
  <c r="H21" i="13"/>
  <c r="K18" i="13"/>
  <c r="N12" i="13"/>
  <c r="J18" i="13"/>
  <c r="I15" i="13"/>
  <c r="D18" i="13"/>
  <c r="O21" i="13"/>
  <c r="K15" i="13"/>
  <c r="E12" i="13"/>
  <c r="D21" i="13"/>
  <c r="O18" i="13"/>
  <c r="D12" i="13"/>
  <c r="N21" i="13"/>
  <c r="O12" i="13"/>
  <c r="T18" i="13"/>
  <c r="S15" i="13"/>
  <c r="T21" i="13"/>
  <c r="F18" i="13"/>
  <c r="H18" i="13"/>
  <c r="I21" i="13"/>
  <c r="Q27" i="13"/>
  <c r="Q24" i="13" s="1"/>
  <c r="I27" i="13"/>
  <c r="I24" i="13" s="1"/>
  <c r="S27" i="13"/>
  <c r="S24" i="13" s="1"/>
  <c r="E27" i="13"/>
  <c r="E24" i="13" s="1"/>
  <c r="G27" i="13"/>
  <c r="G24" i="13" s="1"/>
  <c r="L27" i="13"/>
  <c r="L24" i="13" s="1"/>
  <c r="D27" i="13"/>
  <c r="D24" i="13" s="1"/>
  <c r="F23" i="13"/>
  <c r="J23" i="13"/>
  <c r="O23" i="13"/>
  <c r="H23" i="13"/>
  <c r="O15" i="13"/>
  <c r="I18" i="13"/>
  <c r="R18" i="13"/>
  <c r="Q15" i="13"/>
  <c r="L21" i="13"/>
  <c r="P18" i="13"/>
  <c r="Q21" i="13"/>
  <c r="G15" i="13"/>
  <c r="M18" i="13"/>
  <c r="Q18" i="13"/>
  <c r="K21" i="13"/>
  <c r="K12" i="13"/>
  <c r="J12" i="13"/>
  <c r="F21" i="13"/>
  <c r="G12" i="13"/>
  <c r="E18" i="13"/>
  <c r="S21" i="13"/>
  <c r="R12" i="13"/>
  <c r="H12" i="13"/>
  <c r="G21" i="13"/>
  <c r="R21" i="13"/>
  <c r="J21" i="13"/>
  <c r="T15" i="13"/>
  <c r="S12" i="13"/>
  <c r="P15" i="13"/>
  <c r="R15" i="13"/>
  <c r="P21" i="13"/>
  <c r="S18" i="13"/>
  <c r="P12" i="13"/>
  <c r="M12" i="13"/>
  <c r="E21" i="13"/>
  <c r="L12" i="13"/>
  <c r="K27" i="13" l="1"/>
  <c r="K24" i="13" s="1"/>
  <c r="M27" i="13"/>
  <c r="M24" i="13" s="1"/>
  <c r="P23" i="13"/>
  <c r="N23" i="13"/>
  <c r="R23" i="13"/>
  <c r="T27" i="13"/>
  <c r="T2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 Erwin</author>
  </authors>
  <commentList>
    <comment ref="C9" authorId="0" shapeId="0" xr:uid="{39C5BBF2-B22A-4605-BFF4-9ABFFA7D7216}">
      <text>
        <r>
          <rPr>
            <b/>
            <sz val="9"/>
            <color indexed="81"/>
            <rFont val="Segoe UI"/>
            <family val="2"/>
          </rPr>
          <t>Walker Erwin:</t>
        </r>
        <r>
          <rPr>
            <sz val="9"/>
            <color indexed="81"/>
            <rFont val="Segoe UI"/>
            <family val="2"/>
          </rPr>
          <t xml:space="preserve">
korrigiert</t>
        </r>
      </text>
    </comment>
    <comment ref="D9" authorId="0" shapeId="0" xr:uid="{923496BE-7A90-413D-872D-D43C221D5014}">
      <text>
        <r>
          <rPr>
            <b/>
            <sz val="9"/>
            <color indexed="81"/>
            <rFont val="Segoe UI"/>
            <family val="2"/>
          </rPr>
          <t>Walker Erwin:</t>
        </r>
        <r>
          <rPr>
            <sz val="9"/>
            <color indexed="81"/>
            <rFont val="Segoe UI"/>
            <family val="2"/>
          </rPr>
          <t xml:space="preserve">
korrigiert</t>
        </r>
      </text>
    </comment>
    <comment ref="H9" authorId="0" shapeId="0" xr:uid="{9A7504A5-36FB-4E85-A56D-CECCE1D1C3F0}">
      <text>
        <r>
          <rPr>
            <b/>
            <sz val="9"/>
            <color indexed="81"/>
            <rFont val="Segoe UI"/>
            <family val="2"/>
          </rPr>
          <t>Walker Erwin:</t>
        </r>
        <r>
          <rPr>
            <sz val="9"/>
            <color indexed="81"/>
            <rFont val="Segoe UI"/>
            <family val="2"/>
          </rPr>
          <t xml:space="preserve">
korrigiert</t>
        </r>
      </text>
    </comment>
    <comment ref="K9" authorId="0" shapeId="0" xr:uid="{B055071F-D44B-418B-A661-E8308CEEC8BF}">
      <text>
        <r>
          <rPr>
            <b/>
            <sz val="9"/>
            <color indexed="81"/>
            <rFont val="Segoe UI"/>
            <family val="2"/>
          </rPr>
          <t>Walker Erwin:</t>
        </r>
        <r>
          <rPr>
            <sz val="9"/>
            <color indexed="81"/>
            <rFont val="Segoe UI"/>
            <family val="2"/>
          </rPr>
          <t xml:space="preserve">
korrigiert</t>
        </r>
      </text>
    </comment>
    <comment ref="N9" authorId="0" shapeId="0" xr:uid="{DAA3F1D9-F70B-4993-9D55-982802317867}">
      <text>
        <r>
          <rPr>
            <b/>
            <sz val="9"/>
            <color indexed="81"/>
            <rFont val="Segoe UI"/>
            <family val="2"/>
          </rPr>
          <t>Walker Erwin:</t>
        </r>
        <r>
          <rPr>
            <sz val="9"/>
            <color indexed="81"/>
            <rFont val="Segoe UI"/>
            <family val="2"/>
          </rPr>
          <t xml:space="preserve">
korrigiert</t>
        </r>
      </text>
    </comment>
    <comment ref="Q9" authorId="0" shapeId="0" xr:uid="{7F83B1FB-CD2D-4F27-A1FB-981FCCCAAC39}">
      <text>
        <r>
          <rPr>
            <b/>
            <sz val="9"/>
            <color indexed="81"/>
            <rFont val="Segoe UI"/>
            <family val="2"/>
          </rPr>
          <t>Walker Erwin:</t>
        </r>
        <r>
          <rPr>
            <sz val="9"/>
            <color indexed="81"/>
            <rFont val="Segoe UI"/>
            <family val="2"/>
          </rPr>
          <t xml:space="preserve">
korrigiert</t>
        </r>
      </text>
    </comment>
  </commentList>
</comments>
</file>

<file path=xl/sharedStrings.xml><?xml version="1.0" encoding="utf-8"?>
<sst xmlns="http://schemas.openxmlformats.org/spreadsheetml/2006/main" count="251" uniqueCount="109">
  <si>
    <t>für die Geistlichkeit des Kantons Uri</t>
  </si>
  <si>
    <t>nach Erreichen des AHV - Alters</t>
  </si>
  <si>
    <t xml:space="preserve"> </t>
  </si>
  <si>
    <t>Grundlohn</t>
  </si>
  <si>
    <t>ab  65</t>
  </si>
  <si>
    <t>ab  70</t>
  </si>
  <si>
    <t>ab  75</t>
  </si>
  <si>
    <t>Maximum</t>
  </si>
  <si>
    <t>inkl. TZ  &amp; 13. ML</t>
  </si>
  <si>
    <t>Gruppe A</t>
  </si>
  <si>
    <t>Gruppe B</t>
  </si>
  <si>
    <t>Gruppe C</t>
  </si>
  <si>
    <t>der Kirchenmusikerinnen und Kirchenmusiker</t>
  </si>
  <si>
    <t>durch die Kirchgemeinden des Kantons Uri</t>
  </si>
  <si>
    <t>Entschädigung pro Lektion  (50 Min.) inkl. 13. ML und Ferien-Entschädigung</t>
  </si>
  <si>
    <t>1. bis 7. Dienstjahr</t>
  </si>
  <si>
    <t>ab 8. Dienstjahr</t>
  </si>
  <si>
    <t>Grundlohn *</t>
  </si>
  <si>
    <t>inkl. TZ **</t>
  </si>
  <si>
    <t xml:space="preserve"> Bes. Klasse 1    60%</t>
  </si>
  <si>
    <t xml:space="preserve"> Bes. Klasse 2    80%</t>
  </si>
  <si>
    <t xml:space="preserve"> Bes. Klasse 3   100%</t>
  </si>
  <si>
    <t xml:space="preserve"> Bes. Klasse 4   115%</t>
  </si>
  <si>
    <t xml:space="preserve"> Bes. Klasse 5   130%</t>
  </si>
  <si>
    <t>Index</t>
  </si>
  <si>
    <t>der Pastoralassistentinnen und Pastoralassistenten und Diakone</t>
  </si>
  <si>
    <t>der Religionspädagoginnen und Religionspädagogen</t>
  </si>
  <si>
    <t>der Katechetinnen und Katecheten</t>
  </si>
  <si>
    <t>Indexpunkte (Basis Mai 1993)</t>
  </si>
  <si>
    <t>BK</t>
  </si>
  <si>
    <t xml:space="preserve">Funktion </t>
  </si>
  <si>
    <t>Lohnstufen</t>
  </si>
  <si>
    <t>1. AS</t>
  </si>
  <si>
    <t>2. AS</t>
  </si>
  <si>
    <t>Min.</t>
  </si>
  <si>
    <t>Max.</t>
  </si>
  <si>
    <t>Pastoralassistentin</t>
  </si>
  <si>
    <t>Pastoralassistent</t>
  </si>
  <si>
    <t>Diakone</t>
  </si>
  <si>
    <t>3</t>
  </si>
  <si>
    <t>ReligionspädagogIn</t>
  </si>
  <si>
    <t>Unterricht auf der</t>
  </si>
  <si>
    <t>Primarstufe</t>
  </si>
  <si>
    <t>KatechetIn</t>
  </si>
  <si>
    <t>mit Lehrerpatent</t>
  </si>
  <si>
    <t>ohne Anp. Primarlohn 1.+ 2. Kl bei Kindergärtnerausbildung</t>
  </si>
  <si>
    <t>Funktion</t>
  </si>
  <si>
    <t>Lohnklasse</t>
  </si>
  <si>
    <t>BK 1</t>
  </si>
  <si>
    <t>BK 2</t>
  </si>
  <si>
    <t xml:space="preserve">  </t>
  </si>
  <si>
    <t>BK 3</t>
  </si>
  <si>
    <t>BK 4</t>
  </si>
  <si>
    <t>BK 5</t>
  </si>
  <si>
    <t>ohne Anpassung Primarlohn 1.+ 2. Kl bei Kindergärtnerausbildung</t>
  </si>
  <si>
    <t>mit Zusatz-</t>
  </si>
  <si>
    <t>aufgaben</t>
  </si>
  <si>
    <t>Primar- u.  Oberstufe</t>
  </si>
  <si>
    <t>1</t>
  </si>
  <si>
    <t>mit Grundausbild. +</t>
  </si>
  <si>
    <t>2</t>
  </si>
  <si>
    <t>zus. Wahlmodulen</t>
  </si>
  <si>
    <t>mit</t>
  </si>
  <si>
    <t>Grundausbildung</t>
  </si>
  <si>
    <t>Diakon</t>
  </si>
  <si>
    <t>bis</t>
  </si>
  <si>
    <t>mit Zusatzaufgaben</t>
  </si>
  <si>
    <t>Religionspädagogin</t>
  </si>
  <si>
    <t>Religionspädagoge</t>
  </si>
  <si>
    <t>BK 2-5 gemäss Besoldungstabelle 2022 Lehrerschaft Kanton Uri</t>
  </si>
  <si>
    <t xml:space="preserve">Ausgleich Teuerung auf </t>
  </si>
  <si>
    <t>2 = Grundlohn inkl. Teuerungszulage</t>
  </si>
  <si>
    <t>3 = Grundlohn inkl. Teuerungszulage und 13. Monatslohn</t>
  </si>
  <si>
    <t>Faktor für Berechnung Grundlohn incl. Teuerungszulge</t>
  </si>
  <si>
    <t>Faktor für Berechnung Grundlohn incl. Teuerungszulage</t>
  </si>
  <si>
    <t>1 = Grundlohn pro Jahr (40 Wochen)</t>
  </si>
  <si>
    <t>Anstieg nach Jahren *</t>
  </si>
  <si>
    <t>*   Grundlohn inkl. 13. ML plus Ferien-Entschädigung</t>
  </si>
  <si>
    <t>BK 3 gemäss BK 2 Besoldungstabelle 2022 Lehrerschaft Kanton Uri</t>
  </si>
  <si>
    <t>Gruppe A entspricht BK 2 Lehrerbesoldung Kanton Uri, Stufe Primarlehrpersonen</t>
  </si>
  <si>
    <t>100 %</t>
  </si>
  <si>
    <t>90 %</t>
  </si>
  <si>
    <t>60 %</t>
  </si>
  <si>
    <t>Altdorf</t>
  </si>
  <si>
    <t>Erstfeld</t>
  </si>
  <si>
    <t>Flüelen</t>
  </si>
  <si>
    <t>Schattdorf</t>
  </si>
  <si>
    <t>Seedorf</t>
  </si>
  <si>
    <t xml:space="preserve">übrige </t>
  </si>
  <si>
    <t>nicht mehr vorhanden</t>
  </si>
  <si>
    <t>Bürglen</t>
  </si>
  <si>
    <t>Bemerkungen zur Gruppeneinteilung gemäss Besoldungstabelle Geistlichkeit des Kantons Uri</t>
  </si>
  <si>
    <t>Grundbesoldung gemäss Tabelle Lehrerschaft 2022 Kanton Uri</t>
  </si>
  <si>
    <t>Besoldungstabelle 2023</t>
  </si>
  <si>
    <t xml:space="preserve">Besoldungstabelle 2023 Geistlichkeit des Kantons Uri </t>
  </si>
  <si>
    <t>Besoldungstabelle 2023 für 
nebenamtliche Anstellungen</t>
  </si>
  <si>
    <t>Besoldungstabelle 2023 für hauptamtliche Anstellungen</t>
  </si>
  <si>
    <t>Besoldungstabelle 2023 auf Basis Jahreslektion   (1/29)</t>
  </si>
  <si>
    <t>Besoldungstabelle 2023 auf Basis Jahreslohn  (29/29)</t>
  </si>
  <si>
    <t xml:space="preserve"> ** Grundlohn inkl. TZ   119.5 Indexpunkte (Basis Mai 1993)</t>
  </si>
  <si>
    <t>119.5</t>
  </si>
  <si>
    <t>+ 3.2</t>
  </si>
  <si>
    <t>*  möglicher Stufenanstieg</t>
  </si>
  <si>
    <t>+ 3.2  Indexpunkte (Basis Mai 1993)</t>
  </si>
  <si>
    <t>*  möglicher Stufenanstieg nach Jahren</t>
  </si>
  <si>
    <t>Gruppenzuteilung der Kirchgemeinden gemäss Besoldungsverordnung von 1990 *:</t>
  </si>
  <si>
    <t>* Diese Verordnung ist veraltet und wird im Rahmen der neuen Anstellungs- und</t>
  </si>
  <si>
    <t xml:space="preserve">   Besoldungsverordnung angepasst.</t>
  </si>
  <si>
    <t>Grundbesoldung gemäss Tabelle Lehrerschaft 2022 Kanton Uri mit Teuerung und 
13. Monatslohn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</si>
</sst>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4"/>
      <name val="Calibri Light"/>
      <family val="2"/>
    </font>
    <font>
      <sz val="10"/>
      <color indexed="10"/>
      <name val="Calibri Light"/>
      <family val="2"/>
    </font>
    <font>
      <b/>
      <sz val="18"/>
      <name val="Caibri Light"/>
    </font>
    <font>
      <sz val="10"/>
      <name val="Caibri Light"/>
    </font>
    <font>
      <b/>
      <sz val="18"/>
      <name val="Calibri Light"/>
      <family val="2"/>
    </font>
    <font>
      <sz val="14"/>
      <name val="Calibri Light"/>
      <family val="2"/>
    </font>
    <font>
      <sz val="14"/>
      <name val="Arial"/>
      <family val="2"/>
    </font>
    <font>
      <sz val="18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sz val="11"/>
      <color indexed="10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indexed="10"/>
      <name val="Calibri Light"/>
      <family val="2"/>
    </font>
    <font>
      <sz val="12"/>
      <color indexed="56"/>
      <name val="Calibri Light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lightGray">
        <fgColor indexed="27"/>
        <bgColor indexed="27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1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/>
    <xf numFmtId="0" fontId="9" fillId="0" borderId="0" xfId="2" applyFont="1"/>
    <xf numFmtId="1" fontId="1" fillId="0" borderId="0" xfId="2" applyNumberFormat="1" applyAlignment="1">
      <alignment horizontal="center"/>
    </xf>
    <xf numFmtId="0" fontId="1" fillId="0" borderId="8" xfId="2" applyBorder="1" applyAlignment="1">
      <alignment horizontal="center"/>
    </xf>
    <xf numFmtId="3" fontId="1" fillId="0" borderId="12" xfId="2" applyNumberFormat="1" applyBorder="1" applyAlignment="1">
      <alignment horizontal="center"/>
    </xf>
    <xf numFmtId="3" fontId="5" fillId="0" borderId="0" xfId="2" applyNumberFormat="1" applyFont="1"/>
    <xf numFmtId="3" fontId="1" fillId="0" borderId="0" xfId="2" applyNumberFormat="1"/>
    <xf numFmtId="3" fontId="3" fillId="0" borderId="12" xfId="2" applyNumberFormat="1" applyFont="1" applyBorder="1" applyAlignment="1">
      <alignment horizontal="center"/>
    </xf>
    <xf numFmtId="3" fontId="1" fillId="0" borderId="0" xfId="2" applyNumberFormat="1" applyAlignment="1">
      <alignment horizontal="center"/>
    </xf>
    <xf numFmtId="0" fontId="9" fillId="0" borderId="0" xfId="2" applyFont="1" applyAlignment="1">
      <alignment horizontal="center"/>
    </xf>
    <xf numFmtId="49" fontId="9" fillId="0" borderId="0" xfId="2" applyNumberFormat="1" applyFont="1" applyAlignment="1">
      <alignment horizontal="left"/>
    </xf>
    <xf numFmtId="0" fontId="2" fillId="0" borderId="0" xfId="2" applyFont="1"/>
    <xf numFmtId="0" fontId="6" fillId="0" borderId="7" xfId="2" applyFont="1" applyBorder="1" applyAlignment="1">
      <alignment horizontal="left"/>
    </xf>
    <xf numFmtId="0" fontId="1" fillId="0" borderId="9" xfId="2" applyBorder="1" applyAlignment="1">
      <alignment horizontal="left"/>
    </xf>
    <xf numFmtId="0" fontId="1" fillId="0" borderId="10" xfId="2" applyBorder="1" applyAlignment="1">
      <alignment horizontal="center"/>
    </xf>
    <xf numFmtId="0" fontId="1" fillId="0" borderId="11" xfId="2" applyBorder="1" applyAlignment="1">
      <alignment horizontal="center"/>
    </xf>
    <xf numFmtId="0" fontId="6" fillId="0" borderId="13" xfId="2" applyFont="1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14" xfId="2" applyBorder="1" applyAlignment="1">
      <alignment horizontal="center"/>
    </xf>
    <xf numFmtId="1" fontId="1" fillId="0" borderId="15" xfId="2" applyNumberFormat="1" applyBorder="1" applyAlignment="1">
      <alignment horizontal="center"/>
    </xf>
    <xf numFmtId="1" fontId="1" fillId="0" borderId="16" xfId="2" applyNumberFormat="1" applyBorder="1" applyAlignment="1">
      <alignment horizontal="center"/>
    </xf>
    <xf numFmtId="0" fontId="1" fillId="0" borderId="16" xfId="2" applyBorder="1" applyAlignment="1">
      <alignment horizontal="center"/>
    </xf>
    <xf numFmtId="1" fontId="1" fillId="0" borderId="17" xfId="2" applyNumberFormat="1" applyBorder="1" applyAlignment="1">
      <alignment horizontal="center"/>
    </xf>
    <xf numFmtId="0" fontId="6" fillId="5" borderId="1" xfId="2" applyFont="1" applyFill="1" applyBorder="1" applyAlignment="1">
      <alignment horizontal="left"/>
    </xf>
    <xf numFmtId="0" fontId="4" fillId="5" borderId="12" xfId="2" applyFont="1" applyFill="1" applyBorder="1" applyAlignment="1">
      <alignment horizontal="center"/>
    </xf>
    <xf numFmtId="3" fontId="4" fillId="0" borderId="1" xfId="2" applyNumberFormat="1" applyFont="1" applyBorder="1" applyAlignment="1">
      <alignment horizontal="right"/>
    </xf>
    <xf numFmtId="0" fontId="6" fillId="5" borderId="2" xfId="2" applyFont="1" applyFill="1" applyBorder="1" applyAlignment="1">
      <alignment horizontal="center"/>
    </xf>
    <xf numFmtId="9" fontId="6" fillId="5" borderId="2" xfId="2" applyNumberFormat="1" applyFont="1" applyFill="1" applyBorder="1" applyAlignment="1">
      <alignment horizontal="center"/>
    </xf>
    <xf numFmtId="49" fontId="4" fillId="5" borderId="12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49" fontId="8" fillId="5" borderId="12" xfId="2" applyNumberFormat="1" applyFont="1" applyFill="1" applyBorder="1" applyAlignment="1">
      <alignment horizontal="center"/>
    </xf>
    <xf numFmtId="3" fontId="4" fillId="0" borderId="12" xfId="2" applyNumberFormat="1" applyFont="1" applyBorder="1" applyAlignment="1">
      <alignment horizontal="right"/>
    </xf>
    <xf numFmtId="49" fontId="6" fillId="5" borderId="3" xfId="2" applyNumberFormat="1" applyFont="1" applyFill="1" applyBorder="1" applyAlignment="1">
      <alignment horizontal="left"/>
    </xf>
    <xf numFmtId="49" fontId="1" fillId="0" borderId="0" xfId="2" applyNumberFormat="1" applyAlignment="1">
      <alignment horizontal="left"/>
    </xf>
    <xf numFmtId="10" fontId="1" fillId="0" borderId="0" xfId="2" applyNumberFormat="1" applyAlignment="1">
      <alignment horizontal="center"/>
    </xf>
    <xf numFmtId="3" fontId="4" fillId="0" borderId="0" xfId="2" applyNumberFormat="1" applyFont="1" applyAlignment="1">
      <alignment horizontal="right"/>
    </xf>
    <xf numFmtId="0" fontId="7" fillId="0" borderId="0" xfId="2" applyFont="1"/>
    <xf numFmtId="0" fontId="2" fillId="0" borderId="6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7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10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1" fontId="1" fillId="4" borderId="12" xfId="2" applyNumberForma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5" borderId="8" xfId="2" applyFont="1" applyFill="1" applyBorder="1" applyAlignment="1">
      <alignment horizontal="left"/>
    </xf>
    <xf numFmtId="0" fontId="6" fillId="5" borderId="4" xfId="2" applyFont="1" applyFill="1" applyBorder="1" applyAlignment="1">
      <alignment horizontal="left"/>
    </xf>
    <xf numFmtId="3" fontId="4" fillId="0" borderId="2" xfId="2" applyNumberFormat="1" applyFont="1" applyBorder="1" applyAlignment="1">
      <alignment horizontal="right"/>
    </xf>
    <xf numFmtId="49" fontId="6" fillId="5" borderId="14" xfId="2" applyNumberFormat="1" applyFont="1" applyFill="1" applyBorder="1" applyAlignment="1">
      <alignment horizontal="left"/>
    </xf>
    <xf numFmtId="3" fontId="8" fillId="0" borderId="2" xfId="2" applyNumberFormat="1" applyFont="1" applyBorder="1" applyAlignment="1">
      <alignment horizontal="right"/>
    </xf>
    <xf numFmtId="3" fontId="8" fillId="0" borderId="3" xfId="2" applyNumberFormat="1" applyFont="1" applyBorder="1" applyAlignment="1">
      <alignment horizontal="right"/>
    </xf>
    <xf numFmtId="3" fontId="4" fillId="6" borderId="1" xfId="2" applyNumberFormat="1" applyFont="1" applyFill="1" applyBorder="1" applyAlignment="1">
      <alignment horizontal="right"/>
    </xf>
    <xf numFmtId="0" fontId="4" fillId="5" borderId="3" xfId="2" applyFont="1" applyFill="1" applyBorder="1" applyAlignment="1">
      <alignment horizontal="center"/>
    </xf>
    <xf numFmtId="49" fontId="1" fillId="5" borderId="18" xfId="2" applyNumberFormat="1" applyFill="1" applyBorder="1" applyAlignment="1">
      <alignment horizontal="center"/>
    </xf>
    <xf numFmtId="49" fontId="4" fillId="5" borderId="19" xfId="2" applyNumberFormat="1" applyFont="1" applyFill="1" applyBorder="1" applyAlignment="1">
      <alignment horizontal="center"/>
    </xf>
    <xf numFmtId="3" fontId="4" fillId="0" borderId="19" xfId="2" applyNumberFormat="1" applyFont="1" applyBorder="1" applyAlignment="1">
      <alignment horizontal="right"/>
    </xf>
    <xf numFmtId="49" fontId="6" fillId="5" borderId="18" xfId="2" applyNumberFormat="1" applyFont="1" applyFill="1" applyBorder="1" applyAlignment="1">
      <alignment horizontal="center"/>
    </xf>
    <xf numFmtId="3" fontId="4" fillId="0" borderId="3" xfId="2" applyNumberFormat="1" applyFont="1" applyBorder="1" applyAlignment="1">
      <alignment horizontal="right"/>
    </xf>
    <xf numFmtId="49" fontId="8" fillId="5" borderId="19" xfId="2" applyNumberFormat="1" applyFont="1" applyFill="1" applyBorder="1" applyAlignment="1">
      <alignment horizontal="center"/>
    </xf>
    <xf numFmtId="0" fontId="12" fillId="0" borderId="2" xfId="2" applyFont="1" applyBorder="1" applyAlignment="1">
      <alignment horizontal="center"/>
    </xf>
    <xf numFmtId="49" fontId="6" fillId="5" borderId="4" xfId="2" applyNumberFormat="1" applyFont="1" applyFill="1" applyBorder="1" applyAlignment="1">
      <alignment horizontal="left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5" fillId="0" borderId="0" xfId="2" applyFont="1" applyAlignment="1">
      <alignment horizontal="left"/>
    </xf>
    <xf numFmtId="164" fontId="14" fillId="0" borderId="0" xfId="2" applyNumberFormat="1" applyFont="1"/>
    <xf numFmtId="0" fontId="1" fillId="0" borderId="6" xfId="2" applyBorder="1" applyAlignment="1">
      <alignment horizontal="center"/>
    </xf>
    <xf numFmtId="0" fontId="1" fillId="0" borderId="4" xfId="2" applyBorder="1" applyAlignment="1">
      <alignment horizontal="center"/>
    </xf>
    <xf numFmtId="3" fontId="6" fillId="0" borderId="1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3" fontId="11" fillId="0" borderId="2" xfId="2" applyNumberFormat="1" applyFont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3" fontId="6" fillId="6" borderId="1" xfId="2" applyNumberFormat="1" applyFont="1" applyFill="1" applyBorder="1" applyAlignment="1">
      <alignment horizontal="right"/>
    </xf>
    <xf numFmtId="1" fontId="1" fillId="0" borderId="0" xfId="2" applyNumberForma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6" fillId="5" borderId="2" xfId="2" applyFont="1" applyFill="1" applyBorder="1" applyAlignment="1">
      <alignment horizontal="left"/>
    </xf>
    <xf numFmtId="0" fontId="19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/>
    <xf numFmtId="0" fontId="15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0" fillId="0" borderId="0" xfId="2" applyFont="1"/>
    <xf numFmtId="0" fontId="22" fillId="0" borderId="0" xfId="2" applyFont="1" applyAlignment="1">
      <alignment horizontal="center"/>
    </xf>
    <xf numFmtId="0" fontId="22" fillId="0" borderId="0" xfId="2" applyFont="1"/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24" fillId="3" borderId="12" xfId="2" applyFont="1" applyFill="1" applyBorder="1" applyAlignment="1">
      <alignment horizontal="center"/>
    </xf>
    <xf numFmtId="0" fontId="24" fillId="0" borderId="0" xfId="2" applyFont="1" applyAlignment="1">
      <alignment horizontal="center"/>
    </xf>
    <xf numFmtId="49" fontId="24" fillId="0" borderId="0" xfId="2" applyNumberFormat="1" applyFont="1" applyAlignment="1">
      <alignment horizontal="left"/>
    </xf>
    <xf numFmtId="0" fontId="24" fillId="0" borderId="0" xfId="2" applyFont="1"/>
    <xf numFmtId="3" fontId="8" fillId="0" borderId="0" xfId="2" applyNumberFormat="1" applyFont="1" applyAlignment="1">
      <alignment horizontal="right"/>
    </xf>
    <xf numFmtId="3" fontId="23" fillId="0" borderId="0" xfId="2" applyNumberFormat="1" applyFont="1" applyAlignment="1">
      <alignment horizontal="right"/>
    </xf>
    <xf numFmtId="0" fontId="25" fillId="0" borderId="0" xfId="2" applyFont="1" applyAlignment="1">
      <alignment horizontal="center"/>
    </xf>
    <xf numFmtId="0" fontId="25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49" fontId="14" fillId="0" borderId="0" xfId="2" applyNumberFormat="1" applyFont="1" applyAlignment="1">
      <alignment horizontal="left"/>
    </xf>
    <xf numFmtId="0" fontId="28" fillId="0" borderId="0" xfId="2" applyFont="1" applyAlignment="1">
      <alignment horizontal="left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1" fontId="6" fillId="0" borderId="12" xfId="2" applyNumberFormat="1" applyFont="1" applyBorder="1" applyAlignment="1">
      <alignment horizontal="center" vertical="center"/>
    </xf>
    <xf numFmtId="1" fontId="1" fillId="0" borderId="12" xfId="2" applyNumberForma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" fillId="0" borderId="0" xfId="2" applyAlignment="1">
      <alignment vertical="center"/>
    </xf>
    <xf numFmtId="1" fontId="14" fillId="0" borderId="0" xfId="2" applyNumberFormat="1" applyFont="1"/>
    <xf numFmtId="0" fontId="26" fillId="0" borderId="0" xfId="2" applyFont="1"/>
    <xf numFmtId="0" fontId="15" fillId="0" borderId="0" xfId="2" applyFont="1"/>
    <xf numFmtId="0" fontId="27" fillId="0" borderId="0" xfId="2" applyFont="1"/>
    <xf numFmtId="164" fontId="27" fillId="0" borderId="0" xfId="2" applyNumberFormat="1" applyFont="1"/>
    <xf numFmtId="1" fontId="27" fillId="0" borderId="0" xfId="2" applyNumberFormat="1" applyFont="1"/>
    <xf numFmtId="2" fontId="14" fillId="0" borderId="0" xfId="2" applyNumberFormat="1" applyFont="1" applyAlignment="1">
      <alignment horizontal="center"/>
    </xf>
    <xf numFmtId="0" fontId="29" fillId="0" borderId="0" xfId="2" applyFont="1"/>
    <xf numFmtId="164" fontId="29" fillId="0" borderId="0" xfId="2" applyNumberFormat="1" applyFont="1"/>
    <xf numFmtId="1" fontId="29" fillId="0" borderId="0" xfId="2" applyNumberFormat="1" applyFont="1"/>
    <xf numFmtId="9" fontId="29" fillId="0" borderId="0" xfId="1" applyFont="1" applyBorder="1"/>
    <xf numFmtId="2" fontId="29" fillId="0" borderId="0" xfId="2" applyNumberFormat="1" applyFont="1"/>
    <xf numFmtId="2" fontId="29" fillId="0" borderId="0" xfId="2" applyNumberFormat="1" applyFont="1" applyAlignment="1">
      <alignment horizontal="center"/>
    </xf>
    <xf numFmtId="0" fontId="29" fillId="0" borderId="1" xfId="2" applyFont="1" applyBorder="1"/>
    <xf numFmtId="2" fontId="29" fillId="0" borderId="1" xfId="2" applyNumberFormat="1" applyFont="1" applyBorder="1" applyAlignment="1">
      <alignment horizontal="center"/>
    </xf>
    <xf numFmtId="0" fontId="29" fillId="0" borderId="1" xfId="2" applyFont="1" applyBorder="1" applyAlignment="1">
      <alignment horizontal="center"/>
    </xf>
    <xf numFmtId="0" fontId="28" fillId="2" borderId="2" xfId="2" applyFont="1" applyFill="1" applyBorder="1"/>
    <xf numFmtId="2" fontId="29" fillId="0" borderId="2" xfId="2" applyNumberFormat="1" applyFont="1" applyBorder="1" applyAlignment="1">
      <alignment horizontal="center"/>
    </xf>
    <xf numFmtId="164" fontId="30" fillId="0" borderId="0" xfId="2" applyNumberFormat="1" applyFont="1"/>
    <xf numFmtId="0" fontId="30" fillId="0" borderId="0" xfId="2" applyFont="1"/>
    <xf numFmtId="2" fontId="30" fillId="0" borderId="0" xfId="2" applyNumberFormat="1" applyFont="1"/>
    <xf numFmtId="164" fontId="31" fillId="0" borderId="0" xfId="2" applyNumberFormat="1" applyFont="1"/>
    <xf numFmtId="1" fontId="31" fillId="0" borderId="0" xfId="2" applyNumberFormat="1" applyFont="1"/>
    <xf numFmtId="2" fontId="31" fillId="0" borderId="0" xfId="2" applyNumberFormat="1" applyFont="1"/>
    <xf numFmtId="1" fontId="30" fillId="0" borderId="0" xfId="2" applyNumberFormat="1" applyFont="1"/>
    <xf numFmtId="0" fontId="29" fillId="0" borderId="3" xfId="2" applyFont="1" applyBorder="1"/>
    <xf numFmtId="0" fontId="29" fillId="0" borderId="3" xfId="2" applyFont="1" applyBorder="1" applyAlignment="1">
      <alignment horizontal="center"/>
    </xf>
    <xf numFmtId="2" fontId="29" fillId="0" borderId="0" xfId="2" applyNumberFormat="1" applyFont="1" applyAlignment="1">
      <alignment horizontal="left" vertical="center"/>
    </xf>
    <xf numFmtId="0" fontId="29" fillId="0" borderId="0" xfId="2" applyFont="1" applyAlignment="1">
      <alignment vertical="center"/>
    </xf>
    <xf numFmtId="1" fontId="29" fillId="0" borderId="0" xfId="2" applyNumberFormat="1" applyFont="1" applyAlignment="1">
      <alignment vertical="center"/>
    </xf>
    <xf numFmtId="164" fontId="29" fillId="0" borderId="0" xfId="2" applyNumberFormat="1" applyFont="1" applyAlignment="1">
      <alignment vertical="center"/>
    </xf>
    <xf numFmtId="0" fontId="30" fillId="0" borderId="0" xfId="2" applyFont="1" applyAlignment="1">
      <alignment vertical="center"/>
    </xf>
    <xf numFmtId="0" fontId="19" fillId="0" borderId="0" xfId="2" applyFont="1"/>
    <xf numFmtId="1" fontId="1" fillId="0" borderId="14" xfId="2" applyNumberForma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1" fontId="1" fillId="0" borderId="0" xfId="2" applyNumberFormat="1" applyAlignment="1">
      <alignment horizontal="center" vertical="center"/>
    </xf>
    <xf numFmtId="1" fontId="6" fillId="0" borderId="13" xfId="2" applyNumberFormat="1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8" xfId="2" applyFont="1" applyBorder="1" applyAlignment="1">
      <alignment horizontal="center"/>
    </xf>
    <xf numFmtId="1" fontId="10" fillId="0" borderId="12" xfId="2" applyNumberFormat="1" applyFont="1" applyBorder="1" applyAlignment="1">
      <alignment horizontal="center"/>
    </xf>
    <xf numFmtId="1" fontId="10" fillId="0" borderId="1" xfId="2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Alignment="1">
      <alignment vertical="center"/>
    </xf>
    <xf numFmtId="0" fontId="28" fillId="0" borderId="0" xfId="2" applyFont="1" applyAlignment="1">
      <alignment vertical="center"/>
    </xf>
    <xf numFmtId="0" fontId="23" fillId="0" borderId="0" xfId="2" applyFont="1" applyAlignment="1">
      <alignment horizontal="left"/>
    </xf>
    <xf numFmtId="3" fontId="23" fillId="0" borderId="0" xfId="2" applyNumberFormat="1" applyFont="1" applyAlignment="1">
      <alignment horizontal="left"/>
    </xf>
    <xf numFmtId="0" fontId="24" fillId="0" borderId="0" xfId="2" applyFont="1" applyAlignment="1">
      <alignment horizontal="left" indent="1"/>
    </xf>
    <xf numFmtId="49" fontId="24" fillId="0" borderId="0" xfId="2" applyNumberFormat="1" applyFont="1" applyAlignment="1">
      <alignment horizontal="left" indent="1"/>
    </xf>
    <xf numFmtId="3" fontId="8" fillId="0" borderId="19" xfId="2" applyNumberFormat="1" applyFont="1" applyBorder="1" applyAlignment="1">
      <alignment horizontal="right"/>
    </xf>
    <xf numFmtId="0" fontId="11" fillId="5" borderId="1" xfId="2" applyFont="1" applyFill="1" applyBorder="1" applyAlignment="1">
      <alignment horizontal="left"/>
    </xf>
    <xf numFmtId="49" fontId="3" fillId="5" borderId="18" xfId="2" applyNumberFormat="1" applyFont="1" applyFill="1" applyBorder="1" applyAlignment="1">
      <alignment horizontal="center"/>
    </xf>
    <xf numFmtId="49" fontId="11" fillId="5" borderId="18" xfId="2" applyNumberFormat="1" applyFont="1" applyFill="1" applyBorder="1" applyAlignment="1">
      <alignment horizontal="center"/>
    </xf>
    <xf numFmtId="49" fontId="11" fillId="5" borderId="3" xfId="2" applyNumberFormat="1" applyFont="1" applyFill="1" applyBorder="1" applyAlignment="1">
      <alignment horizontal="left"/>
    </xf>
    <xf numFmtId="0" fontId="29" fillId="0" borderId="12" xfId="2" applyFont="1" applyBorder="1" applyAlignment="1">
      <alignment horizontal="center"/>
    </xf>
    <xf numFmtId="49" fontId="3" fillId="5" borderId="7" xfId="2" applyNumberFormat="1" applyFont="1" applyFill="1" applyBorder="1" applyAlignment="1">
      <alignment horizontal="center"/>
    </xf>
    <xf numFmtId="49" fontId="3" fillId="5" borderId="5" xfId="2" applyNumberFormat="1" applyFont="1" applyFill="1" applyBorder="1" applyAlignment="1">
      <alignment horizontal="center"/>
    </xf>
    <xf numFmtId="49" fontId="3" fillId="5" borderId="13" xfId="2" applyNumberFormat="1" applyFont="1" applyFill="1" applyBorder="1" applyAlignment="1">
      <alignment horizontal="center"/>
    </xf>
    <xf numFmtId="3" fontId="3" fillId="0" borderId="0" xfId="2" applyNumberFormat="1" applyFont="1"/>
    <xf numFmtId="0" fontId="29" fillId="0" borderId="1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9" fontId="29" fillId="0" borderId="2" xfId="2" applyNumberFormat="1" applyFont="1" applyBorder="1" applyAlignment="1">
      <alignment horizontal="center" vertical="center"/>
    </xf>
    <xf numFmtId="3" fontId="29" fillId="0" borderId="2" xfId="2" applyNumberFormat="1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9" fontId="29" fillId="0" borderId="0" xfId="2" applyNumberFormat="1" applyFont="1" applyAlignment="1">
      <alignment horizontal="center" vertical="center"/>
    </xf>
    <xf numFmtId="1" fontId="28" fillId="0" borderId="0" xfId="2" applyNumberFormat="1" applyFont="1" applyAlignment="1">
      <alignment horizontal="left" vertical="center"/>
    </xf>
    <xf numFmtId="0" fontId="19" fillId="0" borderId="0" xfId="2" applyFont="1" applyAlignment="1">
      <alignment vertical="top"/>
    </xf>
    <xf numFmtId="0" fontId="29" fillId="8" borderId="1" xfId="2" applyFont="1" applyFill="1" applyBorder="1" applyAlignment="1">
      <alignment vertical="center"/>
    </xf>
    <xf numFmtId="0" fontId="29" fillId="8" borderId="2" xfId="2" applyFont="1" applyFill="1" applyBorder="1" applyAlignment="1">
      <alignment vertical="center"/>
    </xf>
    <xf numFmtId="0" fontId="28" fillId="8" borderId="2" xfId="2" applyFont="1" applyFill="1" applyBorder="1" applyAlignment="1">
      <alignment horizontal="center" vertical="center"/>
    </xf>
    <xf numFmtId="9" fontId="29" fillId="8" borderId="2" xfId="2" applyNumberFormat="1" applyFont="1" applyFill="1" applyBorder="1" applyAlignment="1">
      <alignment horizontal="center" vertical="center"/>
    </xf>
    <xf numFmtId="0" fontId="29" fillId="8" borderId="3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horizontal="left" vertical="center" indent="1"/>
    </xf>
    <xf numFmtId="0" fontId="10" fillId="0" borderId="20" xfId="2" applyFont="1" applyBorder="1" applyAlignment="1">
      <alignment horizontal="center" vertical="center"/>
    </xf>
    <xf numFmtId="0" fontId="1" fillId="0" borderId="8" xfId="2" applyBorder="1"/>
    <xf numFmtId="0" fontId="10" fillId="0" borderId="4" xfId="2" applyFont="1" applyBorder="1" applyAlignment="1">
      <alignment vertical="center"/>
    </xf>
    <xf numFmtId="0" fontId="24" fillId="0" borderId="5" xfId="2" applyFont="1" applyBorder="1" applyAlignment="1">
      <alignment horizontal="left" vertical="center" indent="1"/>
    </xf>
    <xf numFmtId="0" fontId="10" fillId="0" borderId="6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24" fillId="0" borderId="7" xfId="2" applyFont="1" applyBorder="1" applyAlignment="1">
      <alignment horizontal="left" vertical="center" indent="1"/>
    </xf>
    <xf numFmtId="0" fontId="23" fillId="0" borderId="5" xfId="2" applyFont="1" applyBorder="1" applyAlignment="1">
      <alignment horizontal="left" vertical="center" indent="1"/>
    </xf>
    <xf numFmtId="0" fontId="24" fillId="0" borderId="13" xfId="2" applyFont="1" applyBorder="1" applyAlignment="1">
      <alignment horizontal="left" vertical="center" indent="1"/>
    </xf>
    <xf numFmtId="0" fontId="24" fillId="0" borderId="5" xfId="2" applyFont="1" applyBorder="1" applyAlignment="1">
      <alignment horizontal="left" vertical="center" indent="2"/>
    </xf>
    <xf numFmtId="0" fontId="24" fillId="0" borderId="0" xfId="2" applyFont="1" applyAlignment="1">
      <alignment horizontal="right"/>
    </xf>
    <xf numFmtId="0" fontId="24" fillId="7" borderId="12" xfId="2" applyFont="1" applyFill="1" applyBorder="1" applyAlignment="1">
      <alignment horizontal="center"/>
    </xf>
    <xf numFmtId="0" fontId="34" fillId="0" borderId="0" xfId="2" applyFont="1"/>
    <xf numFmtId="164" fontId="24" fillId="0" borderId="0" xfId="2" quotePrefix="1" applyNumberFormat="1" applyFont="1" applyAlignment="1">
      <alignment horizontal="left"/>
    </xf>
    <xf numFmtId="49" fontId="24" fillId="7" borderId="12" xfId="2" applyNumberFormat="1" applyFont="1" applyFill="1" applyBorder="1" applyAlignment="1">
      <alignment horizontal="left"/>
    </xf>
    <xf numFmtId="0" fontId="24" fillId="0" borderId="0" xfId="2" quotePrefix="1" applyFont="1"/>
    <xf numFmtId="49" fontId="24" fillId="7" borderId="12" xfId="2" applyNumberFormat="1" applyFont="1" applyFill="1" applyBorder="1" applyAlignment="1">
      <alignment horizontal="center"/>
    </xf>
    <xf numFmtId="0" fontId="24" fillId="0" borderId="0" xfId="2" quotePrefix="1" applyFont="1" applyAlignment="1">
      <alignment horizontal="center"/>
    </xf>
    <xf numFmtId="0" fontId="24" fillId="0" borderId="0" xfId="2" quotePrefix="1" applyFont="1" applyAlignment="1">
      <alignment horizontal="left" indent="1"/>
    </xf>
    <xf numFmtId="0" fontId="29" fillId="9" borderId="12" xfId="2" applyFont="1" applyFill="1" applyBorder="1" applyAlignment="1">
      <alignment horizontal="center"/>
    </xf>
    <xf numFmtId="2" fontId="28" fillId="9" borderId="2" xfId="2" applyNumberFormat="1" applyFont="1" applyFill="1" applyBorder="1" applyAlignment="1">
      <alignment horizontal="center"/>
    </xf>
    <xf numFmtId="2" fontId="29" fillId="9" borderId="4" xfId="2" applyNumberFormat="1" applyFont="1" applyFill="1" applyBorder="1" applyAlignment="1">
      <alignment horizontal="left" vertical="center"/>
    </xf>
    <xf numFmtId="0" fontId="29" fillId="9" borderId="0" xfId="2" applyFont="1" applyFill="1" applyAlignment="1">
      <alignment vertical="center"/>
    </xf>
    <xf numFmtId="2" fontId="29" fillId="9" borderId="5" xfId="2" applyNumberFormat="1" applyFont="1" applyFill="1" applyBorder="1" applyAlignment="1">
      <alignment horizontal="left" vertical="center"/>
    </xf>
    <xf numFmtId="0" fontId="29" fillId="9" borderId="0" xfId="2" quotePrefix="1" applyFont="1" applyFill="1" applyAlignment="1">
      <alignment vertical="center"/>
    </xf>
    <xf numFmtId="3" fontId="28" fillId="0" borderId="2" xfId="2" applyNumberFormat="1" applyFont="1" applyBorder="1" applyAlignment="1">
      <alignment horizontal="center" vertical="center"/>
    </xf>
    <xf numFmtId="0" fontId="28" fillId="0" borderId="1" xfId="2" applyFont="1" applyBorder="1" applyAlignment="1">
      <alignment horizontal="center"/>
    </xf>
    <xf numFmtId="0" fontId="19" fillId="0" borderId="0" xfId="2" applyFont="1" applyAlignment="1">
      <alignment horizontal="left" vertical="top" wrapText="1"/>
    </xf>
    <xf numFmtId="0" fontId="26" fillId="0" borderId="0" xfId="2" applyFont="1" applyAlignment="1">
      <alignment horizontal="left" vertical="top" wrapText="1"/>
    </xf>
    <xf numFmtId="0" fontId="29" fillId="0" borderId="0" xfId="2" applyFont="1" applyAlignment="1">
      <alignment horizontal="left" vertical="center" wrapText="1"/>
    </xf>
  </cellXfs>
  <cellStyles count="3">
    <cellStyle name="Prozent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0</xdr:row>
      <xdr:rowOff>19050</xdr:rowOff>
    </xdr:from>
    <xdr:to>
      <xdr:col>19</xdr:col>
      <xdr:colOff>419100</xdr:colOff>
      <xdr:row>3</xdr:row>
      <xdr:rowOff>26289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F15D73B-74E5-4D32-BF30-478619B43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19050"/>
          <a:ext cx="1828800" cy="702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0</xdr:row>
      <xdr:rowOff>38100</xdr:rowOff>
    </xdr:from>
    <xdr:to>
      <xdr:col>19</xdr:col>
      <xdr:colOff>400050</xdr:colOff>
      <xdr:row>3</xdr:row>
      <xdr:rowOff>45339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5FCB0C0-B631-48B5-8B36-842924F8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38100"/>
          <a:ext cx="1828800" cy="702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0</xdr:row>
      <xdr:rowOff>47625</xdr:rowOff>
    </xdr:from>
    <xdr:to>
      <xdr:col>19</xdr:col>
      <xdr:colOff>447675</xdr:colOff>
      <xdr:row>3</xdr:row>
      <xdr:rowOff>54864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CB81288-A35D-46AE-9FFA-6FA20C32F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47625"/>
          <a:ext cx="1828800" cy="702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47625</xdr:rowOff>
    </xdr:from>
    <xdr:to>
      <xdr:col>4</xdr:col>
      <xdr:colOff>1057275</xdr:colOff>
      <xdr:row>1</xdr:row>
      <xdr:rowOff>54864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C8E75E9-3F10-4E7E-922A-B2A191DCB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09550"/>
          <a:ext cx="1828800" cy="702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0</xdr:row>
      <xdr:rowOff>0</xdr:rowOff>
    </xdr:from>
    <xdr:to>
      <xdr:col>17</xdr:col>
      <xdr:colOff>381000</xdr:colOff>
      <xdr:row>1</xdr:row>
      <xdr:rowOff>388239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1830148-230D-4159-8927-E126A4AEC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304800"/>
          <a:ext cx="1828800" cy="702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527050</xdr:colOff>
      <xdr:row>0</xdr:row>
      <xdr:rowOff>10583</xdr:rowOff>
    </xdr:from>
    <xdr:to>
      <xdr:col>6</xdr:col>
      <xdr:colOff>774700</xdr:colOff>
      <xdr:row>2</xdr:row>
      <xdr:rowOff>45339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2CF0353-6E12-473E-87C8-04599BFE7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133" y="10583"/>
          <a:ext cx="1750484" cy="70150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5E37-7477-419D-8268-3DFB7F8CA04A}">
  <dimension ref="A1:T46"/>
  <sheetViews>
    <sheetView tabSelected="1" view="pageLayout" zoomScaleNormal="100" workbookViewId="0">
      <selection activeCell="T30" sqref="T30"/>
    </sheetView>
  </sheetViews>
  <sheetFormatPr baseColWidth="10" defaultRowHeight="12.75"/>
  <cols>
    <col min="1" max="1" width="3.85546875" style="1" customWidth="1"/>
    <col min="2" max="2" width="14.28515625" style="1" customWidth="1"/>
    <col min="3" max="3" width="3.28515625" style="1" customWidth="1"/>
    <col min="4" max="20" width="7.140625" style="1" customWidth="1"/>
    <col min="21" max="256" width="11.42578125" style="1"/>
    <col min="257" max="257" width="3.140625" style="1" customWidth="1"/>
    <col min="258" max="258" width="13.28515625" style="1" customWidth="1"/>
    <col min="259" max="259" width="3.28515625" style="1" customWidth="1"/>
    <col min="260" max="276" width="7.140625" style="1" customWidth="1"/>
    <col min="277" max="512" width="11.42578125" style="1"/>
    <col min="513" max="513" width="3.140625" style="1" customWidth="1"/>
    <col min="514" max="514" width="13.28515625" style="1" customWidth="1"/>
    <col min="515" max="515" width="3.28515625" style="1" customWidth="1"/>
    <col min="516" max="532" width="7.140625" style="1" customWidth="1"/>
    <col min="533" max="768" width="11.42578125" style="1"/>
    <col min="769" max="769" width="3.140625" style="1" customWidth="1"/>
    <col min="770" max="770" width="13.28515625" style="1" customWidth="1"/>
    <col min="771" max="771" width="3.28515625" style="1" customWidth="1"/>
    <col min="772" max="788" width="7.140625" style="1" customWidth="1"/>
    <col min="789" max="1024" width="11.42578125" style="1"/>
    <col min="1025" max="1025" width="3.140625" style="1" customWidth="1"/>
    <col min="1026" max="1026" width="13.28515625" style="1" customWidth="1"/>
    <col min="1027" max="1027" width="3.28515625" style="1" customWidth="1"/>
    <col min="1028" max="1044" width="7.140625" style="1" customWidth="1"/>
    <col min="1045" max="1280" width="11.42578125" style="1"/>
    <col min="1281" max="1281" width="3.140625" style="1" customWidth="1"/>
    <col min="1282" max="1282" width="13.28515625" style="1" customWidth="1"/>
    <col min="1283" max="1283" width="3.28515625" style="1" customWidth="1"/>
    <col min="1284" max="1300" width="7.140625" style="1" customWidth="1"/>
    <col min="1301" max="1536" width="11.42578125" style="1"/>
    <col min="1537" max="1537" width="3.140625" style="1" customWidth="1"/>
    <col min="1538" max="1538" width="13.28515625" style="1" customWidth="1"/>
    <col min="1539" max="1539" width="3.28515625" style="1" customWidth="1"/>
    <col min="1540" max="1556" width="7.140625" style="1" customWidth="1"/>
    <col min="1557" max="1792" width="11.42578125" style="1"/>
    <col min="1793" max="1793" width="3.140625" style="1" customWidth="1"/>
    <col min="1794" max="1794" width="13.28515625" style="1" customWidth="1"/>
    <col min="1795" max="1795" width="3.28515625" style="1" customWidth="1"/>
    <col min="1796" max="1812" width="7.140625" style="1" customWidth="1"/>
    <col min="1813" max="2048" width="11.42578125" style="1"/>
    <col min="2049" max="2049" width="3.140625" style="1" customWidth="1"/>
    <col min="2050" max="2050" width="13.28515625" style="1" customWidth="1"/>
    <col min="2051" max="2051" width="3.28515625" style="1" customWidth="1"/>
    <col min="2052" max="2068" width="7.140625" style="1" customWidth="1"/>
    <col min="2069" max="2304" width="11.42578125" style="1"/>
    <col min="2305" max="2305" width="3.140625" style="1" customWidth="1"/>
    <col min="2306" max="2306" width="13.28515625" style="1" customWidth="1"/>
    <col min="2307" max="2307" width="3.28515625" style="1" customWidth="1"/>
    <col min="2308" max="2324" width="7.140625" style="1" customWidth="1"/>
    <col min="2325" max="2560" width="11.42578125" style="1"/>
    <col min="2561" max="2561" width="3.140625" style="1" customWidth="1"/>
    <col min="2562" max="2562" width="13.28515625" style="1" customWidth="1"/>
    <col min="2563" max="2563" width="3.28515625" style="1" customWidth="1"/>
    <col min="2564" max="2580" width="7.140625" style="1" customWidth="1"/>
    <col min="2581" max="2816" width="11.42578125" style="1"/>
    <col min="2817" max="2817" width="3.140625" style="1" customWidth="1"/>
    <col min="2818" max="2818" width="13.28515625" style="1" customWidth="1"/>
    <col min="2819" max="2819" width="3.28515625" style="1" customWidth="1"/>
    <col min="2820" max="2836" width="7.140625" style="1" customWidth="1"/>
    <col min="2837" max="3072" width="11.42578125" style="1"/>
    <col min="3073" max="3073" width="3.140625" style="1" customWidth="1"/>
    <col min="3074" max="3074" width="13.28515625" style="1" customWidth="1"/>
    <col min="3075" max="3075" width="3.28515625" style="1" customWidth="1"/>
    <col min="3076" max="3092" width="7.140625" style="1" customWidth="1"/>
    <col min="3093" max="3328" width="11.42578125" style="1"/>
    <col min="3329" max="3329" width="3.140625" style="1" customWidth="1"/>
    <col min="3330" max="3330" width="13.28515625" style="1" customWidth="1"/>
    <col min="3331" max="3331" width="3.28515625" style="1" customWidth="1"/>
    <col min="3332" max="3348" width="7.140625" style="1" customWidth="1"/>
    <col min="3349" max="3584" width="11.42578125" style="1"/>
    <col min="3585" max="3585" width="3.140625" style="1" customWidth="1"/>
    <col min="3586" max="3586" width="13.28515625" style="1" customWidth="1"/>
    <col min="3587" max="3587" width="3.28515625" style="1" customWidth="1"/>
    <col min="3588" max="3604" width="7.140625" style="1" customWidth="1"/>
    <col min="3605" max="3840" width="11.42578125" style="1"/>
    <col min="3841" max="3841" width="3.140625" style="1" customWidth="1"/>
    <col min="3842" max="3842" width="13.28515625" style="1" customWidth="1"/>
    <col min="3843" max="3843" width="3.28515625" style="1" customWidth="1"/>
    <col min="3844" max="3860" width="7.140625" style="1" customWidth="1"/>
    <col min="3861" max="4096" width="11.42578125" style="1"/>
    <col min="4097" max="4097" width="3.140625" style="1" customWidth="1"/>
    <col min="4098" max="4098" width="13.28515625" style="1" customWidth="1"/>
    <col min="4099" max="4099" width="3.28515625" style="1" customWidth="1"/>
    <col min="4100" max="4116" width="7.140625" style="1" customWidth="1"/>
    <col min="4117" max="4352" width="11.42578125" style="1"/>
    <col min="4353" max="4353" width="3.140625" style="1" customWidth="1"/>
    <col min="4354" max="4354" width="13.28515625" style="1" customWidth="1"/>
    <col min="4355" max="4355" width="3.28515625" style="1" customWidth="1"/>
    <col min="4356" max="4372" width="7.140625" style="1" customWidth="1"/>
    <col min="4373" max="4608" width="11.42578125" style="1"/>
    <col min="4609" max="4609" width="3.140625" style="1" customWidth="1"/>
    <col min="4610" max="4610" width="13.28515625" style="1" customWidth="1"/>
    <col min="4611" max="4611" width="3.28515625" style="1" customWidth="1"/>
    <col min="4612" max="4628" width="7.140625" style="1" customWidth="1"/>
    <col min="4629" max="4864" width="11.42578125" style="1"/>
    <col min="4865" max="4865" width="3.140625" style="1" customWidth="1"/>
    <col min="4866" max="4866" width="13.28515625" style="1" customWidth="1"/>
    <col min="4867" max="4867" width="3.28515625" style="1" customWidth="1"/>
    <col min="4868" max="4884" width="7.140625" style="1" customWidth="1"/>
    <col min="4885" max="5120" width="11.42578125" style="1"/>
    <col min="5121" max="5121" width="3.140625" style="1" customWidth="1"/>
    <col min="5122" max="5122" width="13.28515625" style="1" customWidth="1"/>
    <col min="5123" max="5123" width="3.28515625" style="1" customWidth="1"/>
    <col min="5124" max="5140" width="7.140625" style="1" customWidth="1"/>
    <col min="5141" max="5376" width="11.42578125" style="1"/>
    <col min="5377" max="5377" width="3.140625" style="1" customWidth="1"/>
    <col min="5378" max="5378" width="13.28515625" style="1" customWidth="1"/>
    <col min="5379" max="5379" width="3.28515625" style="1" customWidth="1"/>
    <col min="5380" max="5396" width="7.140625" style="1" customWidth="1"/>
    <col min="5397" max="5632" width="11.42578125" style="1"/>
    <col min="5633" max="5633" width="3.140625" style="1" customWidth="1"/>
    <col min="5634" max="5634" width="13.28515625" style="1" customWidth="1"/>
    <col min="5635" max="5635" width="3.28515625" style="1" customWidth="1"/>
    <col min="5636" max="5652" width="7.140625" style="1" customWidth="1"/>
    <col min="5653" max="5888" width="11.42578125" style="1"/>
    <col min="5889" max="5889" width="3.140625" style="1" customWidth="1"/>
    <col min="5890" max="5890" width="13.28515625" style="1" customWidth="1"/>
    <col min="5891" max="5891" width="3.28515625" style="1" customWidth="1"/>
    <col min="5892" max="5908" width="7.140625" style="1" customWidth="1"/>
    <col min="5909" max="6144" width="11.42578125" style="1"/>
    <col min="6145" max="6145" width="3.140625" style="1" customWidth="1"/>
    <col min="6146" max="6146" width="13.28515625" style="1" customWidth="1"/>
    <col min="6147" max="6147" width="3.28515625" style="1" customWidth="1"/>
    <col min="6148" max="6164" width="7.140625" style="1" customWidth="1"/>
    <col min="6165" max="6400" width="11.42578125" style="1"/>
    <col min="6401" max="6401" width="3.140625" style="1" customWidth="1"/>
    <col min="6402" max="6402" width="13.28515625" style="1" customWidth="1"/>
    <col min="6403" max="6403" width="3.28515625" style="1" customWidth="1"/>
    <col min="6404" max="6420" width="7.140625" style="1" customWidth="1"/>
    <col min="6421" max="6656" width="11.42578125" style="1"/>
    <col min="6657" max="6657" width="3.140625" style="1" customWidth="1"/>
    <col min="6658" max="6658" width="13.28515625" style="1" customWidth="1"/>
    <col min="6659" max="6659" width="3.28515625" style="1" customWidth="1"/>
    <col min="6660" max="6676" width="7.140625" style="1" customWidth="1"/>
    <col min="6677" max="6912" width="11.42578125" style="1"/>
    <col min="6913" max="6913" width="3.140625" style="1" customWidth="1"/>
    <col min="6914" max="6914" width="13.28515625" style="1" customWidth="1"/>
    <col min="6915" max="6915" width="3.28515625" style="1" customWidth="1"/>
    <col min="6916" max="6932" width="7.140625" style="1" customWidth="1"/>
    <col min="6933" max="7168" width="11.42578125" style="1"/>
    <col min="7169" max="7169" width="3.140625" style="1" customWidth="1"/>
    <col min="7170" max="7170" width="13.28515625" style="1" customWidth="1"/>
    <col min="7171" max="7171" width="3.28515625" style="1" customWidth="1"/>
    <col min="7172" max="7188" width="7.140625" style="1" customWidth="1"/>
    <col min="7189" max="7424" width="11.42578125" style="1"/>
    <col min="7425" max="7425" width="3.140625" style="1" customWidth="1"/>
    <col min="7426" max="7426" width="13.28515625" style="1" customWidth="1"/>
    <col min="7427" max="7427" width="3.28515625" style="1" customWidth="1"/>
    <col min="7428" max="7444" width="7.140625" style="1" customWidth="1"/>
    <col min="7445" max="7680" width="11.42578125" style="1"/>
    <col min="7681" max="7681" width="3.140625" style="1" customWidth="1"/>
    <col min="7682" max="7682" width="13.28515625" style="1" customWidth="1"/>
    <col min="7683" max="7683" width="3.28515625" style="1" customWidth="1"/>
    <col min="7684" max="7700" width="7.140625" style="1" customWidth="1"/>
    <col min="7701" max="7936" width="11.42578125" style="1"/>
    <col min="7937" max="7937" width="3.140625" style="1" customWidth="1"/>
    <col min="7938" max="7938" width="13.28515625" style="1" customWidth="1"/>
    <col min="7939" max="7939" width="3.28515625" style="1" customWidth="1"/>
    <col min="7940" max="7956" width="7.140625" style="1" customWidth="1"/>
    <col min="7957" max="8192" width="11.42578125" style="1"/>
    <col min="8193" max="8193" width="3.140625" style="1" customWidth="1"/>
    <col min="8194" max="8194" width="13.28515625" style="1" customWidth="1"/>
    <col min="8195" max="8195" width="3.28515625" style="1" customWidth="1"/>
    <col min="8196" max="8212" width="7.140625" style="1" customWidth="1"/>
    <col min="8213" max="8448" width="11.42578125" style="1"/>
    <col min="8449" max="8449" width="3.140625" style="1" customWidth="1"/>
    <col min="8450" max="8450" width="13.28515625" style="1" customWidth="1"/>
    <col min="8451" max="8451" width="3.28515625" style="1" customWidth="1"/>
    <col min="8452" max="8468" width="7.140625" style="1" customWidth="1"/>
    <col min="8469" max="8704" width="11.42578125" style="1"/>
    <col min="8705" max="8705" width="3.140625" style="1" customWidth="1"/>
    <col min="8706" max="8706" width="13.28515625" style="1" customWidth="1"/>
    <col min="8707" max="8707" width="3.28515625" style="1" customWidth="1"/>
    <col min="8708" max="8724" width="7.140625" style="1" customWidth="1"/>
    <col min="8725" max="8960" width="11.42578125" style="1"/>
    <col min="8961" max="8961" width="3.140625" style="1" customWidth="1"/>
    <col min="8962" max="8962" width="13.28515625" style="1" customWidth="1"/>
    <col min="8963" max="8963" width="3.28515625" style="1" customWidth="1"/>
    <col min="8964" max="8980" width="7.140625" style="1" customWidth="1"/>
    <col min="8981" max="9216" width="11.42578125" style="1"/>
    <col min="9217" max="9217" width="3.140625" style="1" customWidth="1"/>
    <col min="9218" max="9218" width="13.28515625" style="1" customWidth="1"/>
    <col min="9219" max="9219" width="3.28515625" style="1" customWidth="1"/>
    <col min="9220" max="9236" width="7.140625" style="1" customWidth="1"/>
    <col min="9237" max="9472" width="11.42578125" style="1"/>
    <col min="9473" max="9473" width="3.140625" style="1" customWidth="1"/>
    <col min="9474" max="9474" width="13.28515625" style="1" customWidth="1"/>
    <col min="9475" max="9475" width="3.28515625" style="1" customWidth="1"/>
    <col min="9476" max="9492" width="7.140625" style="1" customWidth="1"/>
    <col min="9493" max="9728" width="11.42578125" style="1"/>
    <col min="9729" max="9729" width="3.140625" style="1" customWidth="1"/>
    <col min="9730" max="9730" width="13.28515625" style="1" customWidth="1"/>
    <col min="9731" max="9731" width="3.28515625" style="1" customWidth="1"/>
    <col min="9732" max="9748" width="7.140625" style="1" customWidth="1"/>
    <col min="9749" max="9984" width="11.42578125" style="1"/>
    <col min="9985" max="9985" width="3.140625" style="1" customWidth="1"/>
    <col min="9986" max="9986" width="13.28515625" style="1" customWidth="1"/>
    <col min="9987" max="9987" width="3.28515625" style="1" customWidth="1"/>
    <col min="9988" max="10004" width="7.140625" style="1" customWidth="1"/>
    <col min="10005" max="10240" width="11.42578125" style="1"/>
    <col min="10241" max="10241" width="3.140625" style="1" customWidth="1"/>
    <col min="10242" max="10242" width="13.28515625" style="1" customWidth="1"/>
    <col min="10243" max="10243" width="3.28515625" style="1" customWidth="1"/>
    <col min="10244" max="10260" width="7.140625" style="1" customWidth="1"/>
    <col min="10261" max="10496" width="11.42578125" style="1"/>
    <col min="10497" max="10497" width="3.140625" style="1" customWidth="1"/>
    <col min="10498" max="10498" width="13.28515625" style="1" customWidth="1"/>
    <col min="10499" max="10499" width="3.28515625" style="1" customWidth="1"/>
    <col min="10500" max="10516" width="7.140625" style="1" customWidth="1"/>
    <col min="10517" max="10752" width="11.42578125" style="1"/>
    <col min="10753" max="10753" width="3.140625" style="1" customWidth="1"/>
    <col min="10754" max="10754" width="13.28515625" style="1" customWidth="1"/>
    <col min="10755" max="10755" width="3.28515625" style="1" customWidth="1"/>
    <col min="10756" max="10772" width="7.140625" style="1" customWidth="1"/>
    <col min="10773" max="11008" width="11.42578125" style="1"/>
    <col min="11009" max="11009" width="3.140625" style="1" customWidth="1"/>
    <col min="11010" max="11010" width="13.28515625" style="1" customWidth="1"/>
    <col min="11011" max="11011" width="3.28515625" style="1" customWidth="1"/>
    <col min="11012" max="11028" width="7.140625" style="1" customWidth="1"/>
    <col min="11029" max="11264" width="11.42578125" style="1"/>
    <col min="11265" max="11265" width="3.140625" style="1" customWidth="1"/>
    <col min="11266" max="11266" width="13.28515625" style="1" customWidth="1"/>
    <col min="11267" max="11267" width="3.28515625" style="1" customWidth="1"/>
    <col min="11268" max="11284" width="7.140625" style="1" customWidth="1"/>
    <col min="11285" max="11520" width="11.42578125" style="1"/>
    <col min="11521" max="11521" width="3.140625" style="1" customWidth="1"/>
    <col min="11522" max="11522" width="13.28515625" style="1" customWidth="1"/>
    <col min="11523" max="11523" width="3.28515625" style="1" customWidth="1"/>
    <col min="11524" max="11540" width="7.140625" style="1" customWidth="1"/>
    <col min="11541" max="11776" width="11.42578125" style="1"/>
    <col min="11777" max="11777" width="3.140625" style="1" customWidth="1"/>
    <col min="11778" max="11778" width="13.28515625" style="1" customWidth="1"/>
    <col min="11779" max="11779" width="3.28515625" style="1" customWidth="1"/>
    <col min="11780" max="11796" width="7.140625" style="1" customWidth="1"/>
    <col min="11797" max="12032" width="11.42578125" style="1"/>
    <col min="12033" max="12033" width="3.140625" style="1" customWidth="1"/>
    <col min="12034" max="12034" width="13.28515625" style="1" customWidth="1"/>
    <col min="12035" max="12035" width="3.28515625" style="1" customWidth="1"/>
    <col min="12036" max="12052" width="7.140625" style="1" customWidth="1"/>
    <col min="12053" max="12288" width="11.42578125" style="1"/>
    <col min="12289" max="12289" width="3.140625" style="1" customWidth="1"/>
    <col min="12290" max="12290" width="13.28515625" style="1" customWidth="1"/>
    <col min="12291" max="12291" width="3.28515625" style="1" customWidth="1"/>
    <col min="12292" max="12308" width="7.140625" style="1" customWidth="1"/>
    <col min="12309" max="12544" width="11.42578125" style="1"/>
    <col min="12545" max="12545" width="3.140625" style="1" customWidth="1"/>
    <col min="12546" max="12546" width="13.28515625" style="1" customWidth="1"/>
    <col min="12547" max="12547" width="3.28515625" style="1" customWidth="1"/>
    <col min="12548" max="12564" width="7.140625" style="1" customWidth="1"/>
    <col min="12565" max="12800" width="11.42578125" style="1"/>
    <col min="12801" max="12801" width="3.140625" style="1" customWidth="1"/>
    <col min="12802" max="12802" width="13.28515625" style="1" customWidth="1"/>
    <col min="12803" max="12803" width="3.28515625" style="1" customWidth="1"/>
    <col min="12804" max="12820" width="7.140625" style="1" customWidth="1"/>
    <col min="12821" max="13056" width="11.42578125" style="1"/>
    <col min="13057" max="13057" width="3.140625" style="1" customWidth="1"/>
    <col min="13058" max="13058" width="13.28515625" style="1" customWidth="1"/>
    <col min="13059" max="13059" width="3.28515625" style="1" customWidth="1"/>
    <col min="13060" max="13076" width="7.140625" style="1" customWidth="1"/>
    <col min="13077" max="13312" width="11.42578125" style="1"/>
    <col min="13313" max="13313" width="3.140625" style="1" customWidth="1"/>
    <col min="13314" max="13314" width="13.28515625" style="1" customWidth="1"/>
    <col min="13315" max="13315" width="3.28515625" style="1" customWidth="1"/>
    <col min="13316" max="13332" width="7.140625" style="1" customWidth="1"/>
    <col min="13333" max="13568" width="11.42578125" style="1"/>
    <col min="13569" max="13569" width="3.140625" style="1" customWidth="1"/>
    <col min="13570" max="13570" width="13.28515625" style="1" customWidth="1"/>
    <col min="13571" max="13571" width="3.28515625" style="1" customWidth="1"/>
    <col min="13572" max="13588" width="7.140625" style="1" customWidth="1"/>
    <col min="13589" max="13824" width="11.42578125" style="1"/>
    <col min="13825" max="13825" width="3.140625" style="1" customWidth="1"/>
    <col min="13826" max="13826" width="13.28515625" style="1" customWidth="1"/>
    <col min="13827" max="13827" width="3.28515625" style="1" customWidth="1"/>
    <col min="13828" max="13844" width="7.140625" style="1" customWidth="1"/>
    <col min="13845" max="14080" width="11.42578125" style="1"/>
    <col min="14081" max="14081" width="3.140625" style="1" customWidth="1"/>
    <col min="14082" max="14082" width="13.28515625" style="1" customWidth="1"/>
    <col min="14083" max="14083" width="3.28515625" style="1" customWidth="1"/>
    <col min="14084" max="14100" width="7.140625" style="1" customWidth="1"/>
    <col min="14101" max="14336" width="11.42578125" style="1"/>
    <col min="14337" max="14337" width="3.140625" style="1" customWidth="1"/>
    <col min="14338" max="14338" width="13.28515625" style="1" customWidth="1"/>
    <col min="14339" max="14339" width="3.28515625" style="1" customWidth="1"/>
    <col min="14340" max="14356" width="7.140625" style="1" customWidth="1"/>
    <col min="14357" max="14592" width="11.42578125" style="1"/>
    <col min="14593" max="14593" width="3.140625" style="1" customWidth="1"/>
    <col min="14594" max="14594" width="13.28515625" style="1" customWidth="1"/>
    <col min="14595" max="14595" width="3.28515625" style="1" customWidth="1"/>
    <col min="14596" max="14612" width="7.140625" style="1" customWidth="1"/>
    <col min="14613" max="14848" width="11.42578125" style="1"/>
    <col min="14849" max="14849" width="3.140625" style="1" customWidth="1"/>
    <col min="14850" max="14850" width="13.28515625" style="1" customWidth="1"/>
    <col min="14851" max="14851" width="3.28515625" style="1" customWidth="1"/>
    <col min="14852" max="14868" width="7.140625" style="1" customWidth="1"/>
    <col min="14869" max="15104" width="11.42578125" style="1"/>
    <col min="15105" max="15105" width="3.140625" style="1" customWidth="1"/>
    <col min="15106" max="15106" width="13.28515625" style="1" customWidth="1"/>
    <col min="15107" max="15107" width="3.28515625" style="1" customWidth="1"/>
    <col min="15108" max="15124" width="7.140625" style="1" customWidth="1"/>
    <col min="15125" max="15360" width="11.42578125" style="1"/>
    <col min="15361" max="15361" width="3.140625" style="1" customWidth="1"/>
    <col min="15362" max="15362" width="13.28515625" style="1" customWidth="1"/>
    <col min="15363" max="15363" width="3.28515625" style="1" customWidth="1"/>
    <col min="15364" max="15380" width="7.140625" style="1" customWidth="1"/>
    <col min="15381" max="15616" width="11.42578125" style="1"/>
    <col min="15617" max="15617" width="3.140625" style="1" customWidth="1"/>
    <col min="15618" max="15618" width="13.28515625" style="1" customWidth="1"/>
    <col min="15619" max="15619" width="3.28515625" style="1" customWidth="1"/>
    <col min="15620" max="15636" width="7.140625" style="1" customWidth="1"/>
    <col min="15637" max="15872" width="11.42578125" style="1"/>
    <col min="15873" max="15873" width="3.140625" style="1" customWidth="1"/>
    <col min="15874" max="15874" width="13.28515625" style="1" customWidth="1"/>
    <col min="15875" max="15875" width="3.28515625" style="1" customWidth="1"/>
    <col min="15876" max="15892" width="7.140625" style="1" customWidth="1"/>
    <col min="15893" max="16128" width="11.42578125" style="1"/>
    <col min="16129" max="16129" width="3.140625" style="1" customWidth="1"/>
    <col min="16130" max="16130" width="13.28515625" style="1" customWidth="1"/>
    <col min="16131" max="16131" width="3.28515625" style="1" customWidth="1"/>
    <col min="16132" max="16148" width="7.140625" style="1" customWidth="1"/>
    <col min="16149" max="16384" width="11.42578125" style="1"/>
  </cols>
  <sheetData>
    <row r="1" spans="1:20" s="96" customFormat="1" ht="23.25">
      <c r="A1" s="86"/>
      <c r="B1" s="85" t="s">
        <v>98</v>
      </c>
      <c r="C1" s="86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2.75" customHeight="1">
      <c r="A2" s="5"/>
      <c r="B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"/>
      <c r="P2" s="2"/>
      <c r="Q2" s="2"/>
      <c r="R2" s="2"/>
      <c r="S2" s="2"/>
      <c r="T2" s="2"/>
    </row>
    <row r="3" spans="1:20" s="94" customFormat="1" ht="18.75">
      <c r="A3" s="90"/>
      <c r="B3" s="71" t="s">
        <v>25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94" customFormat="1" ht="18.75">
      <c r="A4" s="90"/>
      <c r="B4" s="71" t="s">
        <v>26</v>
      </c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94" customFormat="1" ht="18.75">
      <c r="A5" s="90"/>
      <c r="B5" s="71" t="s">
        <v>27</v>
      </c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15" customHeight="1">
      <c r="A6" s="5"/>
      <c r="B6" s="4"/>
      <c r="C6" s="2"/>
      <c r="D6" s="2"/>
      <c r="E6" s="2"/>
      <c r="F6" s="73"/>
      <c r="G6" s="73"/>
      <c r="H6" s="73"/>
      <c r="I6" s="73"/>
      <c r="J6" s="73"/>
      <c r="K6" s="73"/>
      <c r="L6" s="43"/>
      <c r="M6" s="43"/>
      <c r="N6" s="43"/>
      <c r="O6" s="73"/>
      <c r="P6" s="2"/>
      <c r="Q6" s="2"/>
      <c r="R6" s="2"/>
      <c r="S6" s="2"/>
      <c r="T6" s="2"/>
    </row>
    <row r="7" spans="1:20" ht="20.25">
      <c r="A7" s="44" t="s">
        <v>29</v>
      </c>
      <c r="B7" s="45" t="s">
        <v>30</v>
      </c>
      <c r="C7" s="9"/>
      <c r="D7" s="46" t="s">
        <v>31</v>
      </c>
      <c r="E7" s="46"/>
      <c r="F7" s="47"/>
      <c r="G7" s="47"/>
      <c r="H7" s="47"/>
      <c r="I7" s="47"/>
      <c r="J7" s="47"/>
      <c r="K7" s="47"/>
      <c r="L7" s="3"/>
      <c r="M7" s="3"/>
      <c r="N7" s="3"/>
      <c r="O7" s="20"/>
      <c r="P7" s="20"/>
      <c r="Q7" s="20"/>
      <c r="R7" s="20"/>
      <c r="S7" s="20"/>
      <c r="T7" s="21"/>
    </row>
    <row r="8" spans="1:20">
      <c r="A8" s="48"/>
      <c r="B8" s="49"/>
      <c r="C8" s="74"/>
      <c r="D8" s="50" t="s">
        <v>32</v>
      </c>
      <c r="E8" s="50" t="s">
        <v>33</v>
      </c>
      <c r="F8" s="50" t="s">
        <v>34</v>
      </c>
      <c r="G8" s="50">
        <v>1</v>
      </c>
      <c r="H8" s="50">
        <v>2</v>
      </c>
      <c r="I8" s="50">
        <v>3</v>
      </c>
      <c r="J8" s="50">
        <v>4</v>
      </c>
      <c r="K8" s="50">
        <v>5</v>
      </c>
      <c r="L8" s="50">
        <v>6</v>
      </c>
      <c r="M8" s="50">
        <v>7</v>
      </c>
      <c r="N8" s="50">
        <v>8</v>
      </c>
      <c r="O8" s="50">
        <v>9</v>
      </c>
      <c r="P8" s="50">
        <v>10</v>
      </c>
      <c r="Q8" s="50">
        <v>11</v>
      </c>
      <c r="R8" s="50">
        <v>12</v>
      </c>
      <c r="S8" s="50">
        <v>13</v>
      </c>
      <c r="T8" s="50" t="s">
        <v>35</v>
      </c>
    </row>
    <row r="9" spans="1:20" s="118" customFormat="1" ht="12" customHeight="1">
      <c r="A9" s="117"/>
      <c r="B9" s="156" t="s">
        <v>76</v>
      </c>
      <c r="C9" s="114"/>
      <c r="D9" s="115">
        <v>1</v>
      </c>
      <c r="E9" s="115">
        <v>1</v>
      </c>
      <c r="F9" s="115">
        <v>1</v>
      </c>
      <c r="G9" s="115">
        <v>1</v>
      </c>
      <c r="H9" s="115">
        <v>1</v>
      </c>
      <c r="I9" s="115">
        <v>1</v>
      </c>
      <c r="J9" s="115">
        <v>1</v>
      </c>
      <c r="K9" s="115">
        <v>1</v>
      </c>
      <c r="L9" s="115">
        <v>1</v>
      </c>
      <c r="M9" s="115">
        <v>1</v>
      </c>
      <c r="N9" s="115">
        <v>2</v>
      </c>
      <c r="O9" s="115">
        <v>2</v>
      </c>
      <c r="P9" s="115">
        <v>2</v>
      </c>
      <c r="Q9" s="115">
        <v>2</v>
      </c>
      <c r="R9" s="115">
        <v>4</v>
      </c>
      <c r="S9" s="115">
        <v>4</v>
      </c>
      <c r="T9" s="116"/>
    </row>
    <row r="10" spans="1:20">
      <c r="A10" s="44"/>
      <c r="B10" s="52" t="s">
        <v>36</v>
      </c>
      <c r="C10" s="30">
        <v>1</v>
      </c>
      <c r="D10" s="75">
        <v>65063</v>
      </c>
      <c r="E10" s="75">
        <v>67588</v>
      </c>
      <c r="F10" s="75">
        <v>70111</v>
      </c>
      <c r="G10" s="75">
        <v>72635</v>
      </c>
      <c r="H10" s="75">
        <v>75160</v>
      </c>
      <c r="I10" s="75">
        <v>77683</v>
      </c>
      <c r="J10" s="75">
        <v>80208</v>
      </c>
      <c r="K10" s="75">
        <v>82732</v>
      </c>
      <c r="L10" s="75">
        <v>85255</v>
      </c>
      <c r="M10" s="75">
        <v>87780</v>
      </c>
      <c r="N10" s="75">
        <v>90303</v>
      </c>
      <c r="O10" s="75">
        <v>92828</v>
      </c>
      <c r="P10" s="75">
        <v>95352</v>
      </c>
      <c r="Q10" s="75">
        <v>97875</v>
      </c>
      <c r="R10" s="75">
        <v>100400</v>
      </c>
      <c r="S10" s="75">
        <v>102924</v>
      </c>
      <c r="T10" s="75">
        <v>105447</v>
      </c>
    </row>
    <row r="11" spans="1:20">
      <c r="A11" s="48">
        <v>5</v>
      </c>
      <c r="B11" s="53" t="s">
        <v>37</v>
      </c>
      <c r="C11" s="30">
        <v>2</v>
      </c>
      <c r="D11" s="76">
        <f>D10*$H44/100</f>
        <v>77750.285000000003</v>
      </c>
      <c r="E11" s="76">
        <f t="shared" ref="E11:T11" si="0">E10*$H44/100</f>
        <v>80767.66</v>
      </c>
      <c r="F11" s="76">
        <f t="shared" si="0"/>
        <v>83782.645000000004</v>
      </c>
      <c r="G11" s="76">
        <f t="shared" si="0"/>
        <v>86798.824999999997</v>
      </c>
      <c r="H11" s="76">
        <f t="shared" si="0"/>
        <v>89816.2</v>
      </c>
      <c r="I11" s="76">
        <f t="shared" si="0"/>
        <v>92831.184999999998</v>
      </c>
      <c r="J11" s="76">
        <f t="shared" si="0"/>
        <v>95848.56</v>
      </c>
      <c r="K11" s="76">
        <f t="shared" si="0"/>
        <v>98864.74</v>
      </c>
      <c r="L11" s="76">
        <f t="shared" si="0"/>
        <v>101879.72500000001</v>
      </c>
      <c r="M11" s="76">
        <f t="shared" si="0"/>
        <v>104897.1</v>
      </c>
      <c r="N11" s="76">
        <f t="shared" si="0"/>
        <v>107912.08500000001</v>
      </c>
      <c r="O11" s="76">
        <f t="shared" si="0"/>
        <v>110929.46</v>
      </c>
      <c r="P11" s="76">
        <f t="shared" si="0"/>
        <v>113945.64</v>
      </c>
      <c r="Q11" s="76">
        <f t="shared" si="0"/>
        <v>116960.625</v>
      </c>
      <c r="R11" s="76">
        <f t="shared" si="0"/>
        <v>119978</v>
      </c>
      <c r="S11" s="76">
        <f t="shared" si="0"/>
        <v>122994.18</v>
      </c>
      <c r="T11" s="76">
        <f t="shared" si="0"/>
        <v>126009.16499999999</v>
      </c>
    </row>
    <row r="12" spans="1:20">
      <c r="A12" s="51"/>
      <c r="B12" s="55" t="s">
        <v>64</v>
      </c>
      <c r="C12" s="36" t="s">
        <v>39</v>
      </c>
      <c r="D12" s="77">
        <f>D11/12*13</f>
        <v>84229.475416666668</v>
      </c>
      <c r="E12" s="78">
        <f>E11/12*13</f>
        <v>87498.29833333334</v>
      </c>
      <c r="F12" s="78">
        <f>F11/12*13</f>
        <v>90764.532083333339</v>
      </c>
      <c r="G12" s="78">
        <f>G11/12*13+1</f>
        <v>94033.06041666666</v>
      </c>
      <c r="H12" s="78">
        <f>H11/12*13</f>
        <v>97300.883333333331</v>
      </c>
      <c r="I12" s="78">
        <f>I11/12*13</f>
        <v>100567.11708333333</v>
      </c>
      <c r="J12" s="78">
        <f>J11/12*13+1</f>
        <v>103836.94</v>
      </c>
      <c r="K12" s="78">
        <f>K11/12*13</f>
        <v>107103.46833333335</v>
      </c>
      <c r="L12" s="78">
        <f>L11/12*13+1</f>
        <v>110370.70208333334</v>
      </c>
      <c r="M12" s="78">
        <f>M11/12*13</f>
        <v>113638.52500000001</v>
      </c>
      <c r="N12" s="78">
        <f>N11/12*13</f>
        <v>116904.75874999999</v>
      </c>
      <c r="O12" s="78">
        <f>O11/12*13</f>
        <v>120173.58166666668</v>
      </c>
      <c r="P12" s="78">
        <f>P11/12*13-1</f>
        <v>123440.10999999999</v>
      </c>
      <c r="Q12" s="78">
        <f>Q11/12*13+1</f>
        <v>126708.34375</v>
      </c>
      <c r="R12" s="78">
        <f>R11/12*13-1</f>
        <v>129975.16666666666</v>
      </c>
      <c r="S12" s="78">
        <f>S11/12*13</f>
        <v>133243.69500000001</v>
      </c>
      <c r="T12" s="78">
        <f>T11/12*13+1</f>
        <v>136510.92874999999</v>
      </c>
    </row>
    <row r="13" spans="1:20">
      <c r="A13" s="44"/>
      <c r="B13" s="29" t="s">
        <v>67</v>
      </c>
      <c r="C13" s="30">
        <v>1</v>
      </c>
      <c r="D13" s="75">
        <v>57345</v>
      </c>
      <c r="E13" s="75">
        <v>59569</v>
      </c>
      <c r="F13" s="75">
        <v>61793</v>
      </c>
      <c r="G13" s="75">
        <v>64017</v>
      </c>
      <c r="H13" s="75">
        <v>66242</v>
      </c>
      <c r="I13" s="75">
        <v>68468</v>
      </c>
      <c r="J13" s="75">
        <v>70692</v>
      </c>
      <c r="K13" s="75">
        <v>72916</v>
      </c>
      <c r="L13" s="75">
        <v>75140</v>
      </c>
      <c r="M13" s="75">
        <v>77365</v>
      </c>
      <c r="N13" s="75">
        <v>79589</v>
      </c>
      <c r="O13" s="75">
        <v>81815</v>
      </c>
      <c r="P13" s="75">
        <v>84039</v>
      </c>
      <c r="Q13" s="75">
        <v>86263</v>
      </c>
      <c r="R13" s="79">
        <v>88488</v>
      </c>
      <c r="S13" s="75">
        <v>90712</v>
      </c>
      <c r="T13" s="75">
        <v>92936</v>
      </c>
    </row>
    <row r="14" spans="1:20">
      <c r="A14" s="48">
        <v>3</v>
      </c>
      <c r="B14" s="84" t="s">
        <v>68</v>
      </c>
      <c r="C14" s="30">
        <v>2</v>
      </c>
      <c r="D14" s="76">
        <f>D13*$H44/100</f>
        <v>68527.274999999994</v>
      </c>
      <c r="E14" s="76">
        <f t="shared" ref="E14:T14" si="1">E13*$H44/100</f>
        <v>71184.955000000002</v>
      </c>
      <c r="F14" s="76">
        <f t="shared" si="1"/>
        <v>73842.634999999995</v>
      </c>
      <c r="G14" s="76">
        <f t="shared" si="1"/>
        <v>76500.315000000002</v>
      </c>
      <c r="H14" s="76">
        <f t="shared" si="1"/>
        <v>79159.19</v>
      </c>
      <c r="I14" s="76">
        <f t="shared" si="1"/>
        <v>81819.259999999995</v>
      </c>
      <c r="J14" s="76">
        <f t="shared" si="1"/>
        <v>84476.94</v>
      </c>
      <c r="K14" s="76">
        <f t="shared" si="1"/>
        <v>87134.62</v>
      </c>
      <c r="L14" s="76">
        <f t="shared" si="1"/>
        <v>89792.3</v>
      </c>
      <c r="M14" s="76">
        <f t="shared" si="1"/>
        <v>92451.175000000003</v>
      </c>
      <c r="N14" s="76">
        <f t="shared" si="1"/>
        <v>95108.854999999996</v>
      </c>
      <c r="O14" s="76">
        <f t="shared" si="1"/>
        <v>97768.925000000003</v>
      </c>
      <c r="P14" s="76">
        <f t="shared" si="1"/>
        <v>100426.605</v>
      </c>
      <c r="Q14" s="76">
        <f t="shared" si="1"/>
        <v>103084.285</v>
      </c>
      <c r="R14" s="76">
        <f t="shared" si="1"/>
        <v>105743.16</v>
      </c>
      <c r="S14" s="76">
        <f t="shared" si="1"/>
        <v>108400.84</v>
      </c>
      <c r="T14" s="76">
        <f t="shared" si="1"/>
        <v>111058.52</v>
      </c>
    </row>
    <row r="15" spans="1:20">
      <c r="A15" s="51"/>
      <c r="B15" s="55" t="s">
        <v>66</v>
      </c>
      <c r="C15" s="36" t="s">
        <v>39</v>
      </c>
      <c r="D15" s="78">
        <f t="shared" ref="D15:T15" si="2">D14/12*13</f>
        <v>74237.881249999991</v>
      </c>
      <c r="E15" s="78">
        <f t="shared" si="2"/>
        <v>77117.034583333327</v>
      </c>
      <c r="F15" s="78">
        <f t="shared" si="2"/>
        <v>79996.187916666662</v>
      </c>
      <c r="G15" s="78">
        <f t="shared" si="2"/>
        <v>82875.341249999998</v>
      </c>
      <c r="H15" s="78">
        <f t="shared" si="2"/>
        <v>85755.789166666669</v>
      </c>
      <c r="I15" s="78">
        <f t="shared" si="2"/>
        <v>88637.531666666662</v>
      </c>
      <c r="J15" s="78">
        <f t="shared" si="2"/>
        <v>91516.684999999998</v>
      </c>
      <c r="K15" s="78">
        <f t="shared" si="2"/>
        <v>94395.838333333333</v>
      </c>
      <c r="L15" s="78">
        <f t="shared" si="2"/>
        <v>97274.991666666669</v>
      </c>
      <c r="M15" s="78">
        <f t="shared" si="2"/>
        <v>100155.43958333334</v>
      </c>
      <c r="N15" s="78">
        <f t="shared" si="2"/>
        <v>103034.59291666666</v>
      </c>
      <c r="O15" s="78">
        <f t="shared" si="2"/>
        <v>105916.33541666667</v>
      </c>
      <c r="P15" s="78">
        <f t="shared" si="2"/>
        <v>108795.48874999999</v>
      </c>
      <c r="Q15" s="78">
        <f t="shared" si="2"/>
        <v>111674.64208333334</v>
      </c>
      <c r="R15" s="78">
        <f t="shared" si="2"/>
        <v>114555.09</v>
      </c>
      <c r="S15" s="78">
        <f t="shared" si="2"/>
        <v>117434.24333333333</v>
      </c>
      <c r="T15" s="78">
        <f t="shared" si="2"/>
        <v>120313.39666666667</v>
      </c>
    </row>
    <row r="16" spans="1:20">
      <c r="A16" s="44"/>
      <c r="B16" s="52" t="s">
        <v>40</v>
      </c>
      <c r="C16" s="30">
        <v>1</v>
      </c>
      <c r="D16" s="75">
        <v>55138</v>
      </c>
      <c r="E16" s="75">
        <v>57278</v>
      </c>
      <c r="F16" s="75">
        <v>59417</v>
      </c>
      <c r="G16" s="75">
        <v>61555</v>
      </c>
      <c r="H16" s="75">
        <v>63695</v>
      </c>
      <c r="I16" s="75">
        <v>65833</v>
      </c>
      <c r="J16" s="75">
        <v>67973</v>
      </c>
      <c r="K16" s="75">
        <v>70111</v>
      </c>
      <c r="L16" s="75">
        <v>72250</v>
      </c>
      <c r="M16" s="75">
        <v>74390</v>
      </c>
      <c r="N16" s="75">
        <v>76528</v>
      </c>
      <c r="O16" s="75">
        <v>78668</v>
      </c>
      <c r="P16" s="75">
        <v>80806</v>
      </c>
      <c r="Q16" s="75">
        <v>82945</v>
      </c>
      <c r="R16" s="75">
        <v>85085</v>
      </c>
      <c r="S16" s="75">
        <v>87223</v>
      </c>
      <c r="T16" s="75">
        <v>89363</v>
      </c>
    </row>
    <row r="17" spans="1:20">
      <c r="A17" s="48">
        <v>2</v>
      </c>
      <c r="B17" s="53" t="s">
        <v>41</v>
      </c>
      <c r="C17" s="30">
        <v>2</v>
      </c>
      <c r="D17" s="76">
        <f>D16*$H44/100</f>
        <v>65889.91</v>
      </c>
      <c r="E17" s="76">
        <f t="shared" ref="E17:T17" si="3">E16*$H44/100</f>
        <v>68447.210000000006</v>
      </c>
      <c r="F17" s="76">
        <f t="shared" si="3"/>
        <v>71003.315000000002</v>
      </c>
      <c r="G17" s="76">
        <f t="shared" si="3"/>
        <v>73558.225000000006</v>
      </c>
      <c r="H17" s="76">
        <f t="shared" si="3"/>
        <v>76115.524999999994</v>
      </c>
      <c r="I17" s="76">
        <f t="shared" si="3"/>
        <v>78670.434999999998</v>
      </c>
      <c r="J17" s="76">
        <f t="shared" si="3"/>
        <v>81227.735000000001</v>
      </c>
      <c r="K17" s="76">
        <f t="shared" si="3"/>
        <v>83782.645000000004</v>
      </c>
      <c r="L17" s="76">
        <f t="shared" si="3"/>
        <v>86338.75</v>
      </c>
      <c r="M17" s="76">
        <f t="shared" si="3"/>
        <v>88896.05</v>
      </c>
      <c r="N17" s="76">
        <f t="shared" si="3"/>
        <v>91450.96</v>
      </c>
      <c r="O17" s="76">
        <f t="shared" si="3"/>
        <v>94008.26</v>
      </c>
      <c r="P17" s="76">
        <f t="shared" si="3"/>
        <v>96563.17</v>
      </c>
      <c r="Q17" s="76">
        <f t="shared" si="3"/>
        <v>99119.274999999994</v>
      </c>
      <c r="R17" s="76">
        <f t="shared" si="3"/>
        <v>101676.575</v>
      </c>
      <c r="S17" s="76">
        <f t="shared" si="3"/>
        <v>104231.485</v>
      </c>
      <c r="T17" s="76">
        <f t="shared" si="3"/>
        <v>106788.785</v>
      </c>
    </row>
    <row r="18" spans="1:20">
      <c r="A18" s="51"/>
      <c r="B18" s="55" t="s">
        <v>57</v>
      </c>
      <c r="C18" s="36" t="s">
        <v>39</v>
      </c>
      <c r="D18" s="78">
        <f>D17/12*13</f>
        <v>71380.73583333334</v>
      </c>
      <c r="E18" s="78">
        <f>E17/12*13-1</f>
        <v>74150.144166666665</v>
      </c>
      <c r="F18" s="78">
        <f>F17/12*13+1</f>
        <v>76921.257916666669</v>
      </c>
      <c r="G18" s="78">
        <f>G17/12*13</f>
        <v>79688.077083333337</v>
      </c>
      <c r="H18" s="78">
        <f>H17/12*13</f>
        <v>82458.485416666663</v>
      </c>
      <c r="I18" s="78">
        <f>I17/12*13</f>
        <v>85226.304583333331</v>
      </c>
      <c r="J18" s="78">
        <f>J17/12*13+1</f>
        <v>87997.712916666671</v>
      </c>
      <c r="K18" s="78">
        <f>K17/12*13</f>
        <v>90764.532083333339</v>
      </c>
      <c r="L18" s="78">
        <f>L17/12*13</f>
        <v>93533.645833333328</v>
      </c>
      <c r="M18" s="78">
        <f>M17/12*13+1</f>
        <v>96305.054166666669</v>
      </c>
      <c r="N18" s="78">
        <f>N17/12*13</f>
        <v>99071.873333333337</v>
      </c>
      <c r="O18" s="78">
        <f>O17/12*13</f>
        <v>101842.28166666666</v>
      </c>
      <c r="P18" s="78">
        <f>P17/12*13-1</f>
        <v>104609.10083333333</v>
      </c>
      <c r="Q18" s="78">
        <f>Q17/12*13</f>
        <v>107379.21458333332</v>
      </c>
      <c r="R18" s="78">
        <f>R17/12*13</f>
        <v>110149.62291666666</v>
      </c>
      <c r="S18" s="78">
        <f>S17/12*13-1</f>
        <v>112916.44208333333</v>
      </c>
      <c r="T18" s="78">
        <f>T17/12*13</f>
        <v>115687.85041666667</v>
      </c>
    </row>
    <row r="19" spans="1:20">
      <c r="A19" s="44"/>
      <c r="B19" s="52" t="s">
        <v>43</v>
      </c>
      <c r="C19" s="30">
        <v>1</v>
      </c>
      <c r="D19" s="75">
        <v>55138</v>
      </c>
      <c r="E19" s="75">
        <v>57278</v>
      </c>
      <c r="F19" s="75">
        <v>59417</v>
      </c>
      <c r="G19" s="75">
        <v>61555</v>
      </c>
      <c r="H19" s="75">
        <v>63695</v>
      </c>
      <c r="I19" s="75">
        <v>65833</v>
      </c>
      <c r="J19" s="75">
        <v>67973</v>
      </c>
      <c r="K19" s="75">
        <v>70111</v>
      </c>
      <c r="L19" s="75">
        <v>72250</v>
      </c>
      <c r="M19" s="75">
        <v>74390</v>
      </c>
      <c r="N19" s="75">
        <v>76528</v>
      </c>
      <c r="O19" s="75">
        <v>78668</v>
      </c>
      <c r="P19" s="75">
        <v>80806</v>
      </c>
      <c r="Q19" s="75">
        <v>82945</v>
      </c>
      <c r="R19" s="75">
        <v>85085</v>
      </c>
      <c r="S19" s="75">
        <v>87223</v>
      </c>
      <c r="T19" s="75">
        <v>89363</v>
      </c>
    </row>
    <row r="20" spans="1:20">
      <c r="A20" s="48">
        <v>2</v>
      </c>
      <c r="B20" s="53" t="s">
        <v>44</v>
      </c>
      <c r="C20" s="30">
        <v>2</v>
      </c>
      <c r="D20" s="76">
        <f>D19*$H44/100</f>
        <v>65889.91</v>
      </c>
      <c r="E20" s="76">
        <f t="shared" ref="E20:T20" si="4">E19*$H44/100</f>
        <v>68447.210000000006</v>
      </c>
      <c r="F20" s="76">
        <f t="shared" si="4"/>
        <v>71003.315000000002</v>
      </c>
      <c r="G20" s="76">
        <f t="shared" si="4"/>
        <v>73558.225000000006</v>
      </c>
      <c r="H20" s="76">
        <f t="shared" si="4"/>
        <v>76115.524999999994</v>
      </c>
      <c r="I20" s="76">
        <f t="shared" si="4"/>
        <v>78670.434999999998</v>
      </c>
      <c r="J20" s="76">
        <f t="shared" si="4"/>
        <v>81227.735000000001</v>
      </c>
      <c r="K20" s="76">
        <f t="shared" si="4"/>
        <v>83782.645000000004</v>
      </c>
      <c r="L20" s="76">
        <f t="shared" si="4"/>
        <v>86338.75</v>
      </c>
      <c r="M20" s="76">
        <f t="shared" si="4"/>
        <v>88896.05</v>
      </c>
      <c r="N20" s="76">
        <f t="shared" si="4"/>
        <v>91450.96</v>
      </c>
      <c r="O20" s="76">
        <f t="shared" si="4"/>
        <v>94008.26</v>
      </c>
      <c r="P20" s="76">
        <f t="shared" si="4"/>
        <v>96563.17</v>
      </c>
      <c r="Q20" s="76">
        <f t="shared" si="4"/>
        <v>99119.274999999994</v>
      </c>
      <c r="R20" s="76">
        <f t="shared" si="4"/>
        <v>101676.575</v>
      </c>
      <c r="S20" s="76">
        <f t="shared" si="4"/>
        <v>104231.485</v>
      </c>
      <c r="T20" s="76">
        <f t="shared" si="4"/>
        <v>106788.785</v>
      </c>
    </row>
    <row r="21" spans="1:20">
      <c r="A21" s="51"/>
      <c r="B21" s="55" t="s">
        <v>42</v>
      </c>
      <c r="C21" s="36" t="s">
        <v>39</v>
      </c>
      <c r="D21" s="78">
        <f>D20/12*13</f>
        <v>71380.73583333334</v>
      </c>
      <c r="E21" s="78">
        <f>E20/12*13-1</f>
        <v>74150.144166666665</v>
      </c>
      <c r="F21" s="78">
        <f>F20/12*13+1</f>
        <v>76921.257916666669</v>
      </c>
      <c r="G21" s="78">
        <f>G20/12*13</f>
        <v>79688.077083333337</v>
      </c>
      <c r="H21" s="78">
        <f>H20/12*13</f>
        <v>82458.485416666663</v>
      </c>
      <c r="I21" s="78">
        <f>I20/12*13</f>
        <v>85226.304583333331</v>
      </c>
      <c r="J21" s="78">
        <f>J20/12*13+1</f>
        <v>87997.712916666671</v>
      </c>
      <c r="K21" s="78">
        <f>K20/12*13</f>
        <v>90764.532083333339</v>
      </c>
      <c r="L21" s="78">
        <f>L20/12*13</f>
        <v>93533.645833333328</v>
      </c>
      <c r="M21" s="78">
        <f>M20/12*13+1</f>
        <v>96305.054166666669</v>
      </c>
      <c r="N21" s="78">
        <f>N20/12*13</f>
        <v>99071.873333333337</v>
      </c>
      <c r="O21" s="78">
        <f>O20/12*13</f>
        <v>101842.28166666666</v>
      </c>
      <c r="P21" s="78">
        <f>P20/12*13-1</f>
        <v>104609.10083333333</v>
      </c>
      <c r="Q21" s="78">
        <f>Q20/12*13</f>
        <v>107379.21458333332</v>
      </c>
      <c r="R21" s="78">
        <f>R20/12*13</f>
        <v>110149.62291666666</v>
      </c>
      <c r="S21" s="78">
        <f>S20/12*13-1</f>
        <v>112916.44208333333</v>
      </c>
      <c r="T21" s="78">
        <f>T20/12*13</f>
        <v>115687.85041666667</v>
      </c>
    </row>
    <row r="22" spans="1:20">
      <c r="A22" s="66"/>
      <c r="B22" s="67" t="s">
        <v>43</v>
      </c>
      <c r="C22" s="34" t="s">
        <v>58</v>
      </c>
      <c r="D22" s="76">
        <f>D25*1.04</f>
        <v>45875.44</v>
      </c>
      <c r="E22" s="76">
        <f t="shared" ref="E22:T24" si="5">E25*1.04</f>
        <v>47653.840000000004</v>
      </c>
      <c r="F22" s="76">
        <f t="shared" si="5"/>
        <v>49434.32</v>
      </c>
      <c r="G22" s="76">
        <f t="shared" si="5"/>
        <v>51214.8</v>
      </c>
      <c r="H22" s="76">
        <f t="shared" si="5"/>
        <v>52994.240000000005</v>
      </c>
      <c r="I22" s="76">
        <f t="shared" si="5"/>
        <v>54773.68</v>
      </c>
      <c r="J22" s="76">
        <f t="shared" si="5"/>
        <v>56553.120000000003</v>
      </c>
      <c r="K22" s="76">
        <f t="shared" si="5"/>
        <v>58333.599999999999</v>
      </c>
      <c r="L22" s="76">
        <f t="shared" si="5"/>
        <v>60112</v>
      </c>
      <c r="M22" s="76">
        <f t="shared" si="5"/>
        <v>61892.480000000003</v>
      </c>
      <c r="N22" s="76">
        <f t="shared" si="5"/>
        <v>63671.920000000006</v>
      </c>
      <c r="O22" s="76">
        <f t="shared" si="5"/>
        <v>65451.360000000001</v>
      </c>
      <c r="P22" s="76">
        <f t="shared" si="5"/>
        <v>67230.8</v>
      </c>
      <c r="Q22" s="76">
        <f t="shared" si="5"/>
        <v>69009.2</v>
      </c>
      <c r="R22" s="76">
        <f t="shared" si="5"/>
        <v>70789.680000000008</v>
      </c>
      <c r="S22" s="76">
        <f t="shared" si="5"/>
        <v>72570.16</v>
      </c>
      <c r="T22" s="76">
        <f t="shared" si="5"/>
        <v>74349.600000000006</v>
      </c>
    </row>
    <row r="23" spans="1:20">
      <c r="A23" s="48">
        <v>1.1000000000000001</v>
      </c>
      <c r="B23" s="67" t="s">
        <v>59</v>
      </c>
      <c r="C23" s="34" t="s">
        <v>60</v>
      </c>
      <c r="D23" s="76">
        <f t="shared" ref="D23:S24" si="6">D26*1.04</f>
        <v>54821.150799999996</v>
      </c>
      <c r="E23" s="76">
        <f t="shared" si="6"/>
        <v>56946.338800000005</v>
      </c>
      <c r="F23" s="76">
        <f t="shared" si="6"/>
        <v>59074.0124</v>
      </c>
      <c r="G23" s="76">
        <f t="shared" si="6"/>
        <v>61201.686000000002</v>
      </c>
      <c r="H23" s="76">
        <f t="shared" si="6"/>
        <v>63328.116800000003</v>
      </c>
      <c r="I23" s="76">
        <f t="shared" si="6"/>
        <v>65454.547600000005</v>
      </c>
      <c r="J23" s="76">
        <f t="shared" si="6"/>
        <v>67580.978400000007</v>
      </c>
      <c r="K23" s="76">
        <f t="shared" si="6"/>
        <v>69708.652000000002</v>
      </c>
      <c r="L23" s="76">
        <f t="shared" si="6"/>
        <v>71833.84</v>
      </c>
      <c r="M23" s="76">
        <f t="shared" si="6"/>
        <v>73961.513600000006</v>
      </c>
      <c r="N23" s="76">
        <f t="shared" si="6"/>
        <v>76087.944400000008</v>
      </c>
      <c r="O23" s="76">
        <f t="shared" si="6"/>
        <v>78214.375200000009</v>
      </c>
      <c r="P23" s="76">
        <f t="shared" si="6"/>
        <v>80340.805999999997</v>
      </c>
      <c r="Q23" s="76">
        <f t="shared" si="6"/>
        <v>82465.994000000006</v>
      </c>
      <c r="R23" s="76">
        <f t="shared" si="6"/>
        <v>84593.667600000001</v>
      </c>
      <c r="S23" s="76">
        <f t="shared" si="6"/>
        <v>86721.341199999995</v>
      </c>
      <c r="T23" s="76">
        <f t="shared" si="5"/>
        <v>88847.772000000012</v>
      </c>
    </row>
    <row r="24" spans="1:20">
      <c r="A24" s="66"/>
      <c r="B24" s="67" t="s">
        <v>61</v>
      </c>
      <c r="C24" s="36" t="s">
        <v>39</v>
      </c>
      <c r="D24" s="77">
        <f t="shared" si="6"/>
        <v>59389.580033333332</v>
      </c>
      <c r="E24" s="77">
        <f t="shared" si="6"/>
        <v>61691.867033333328</v>
      </c>
      <c r="F24" s="77">
        <f t="shared" si="6"/>
        <v>63996.846766666669</v>
      </c>
      <c r="G24" s="77">
        <f t="shared" si="6"/>
        <v>66301.826499999996</v>
      </c>
      <c r="H24" s="77">
        <f t="shared" si="6"/>
        <v>68606.499866666665</v>
      </c>
      <c r="I24" s="77">
        <f t="shared" si="6"/>
        <v>70909.093233333333</v>
      </c>
      <c r="J24" s="77">
        <f t="shared" si="6"/>
        <v>73212.726599999995</v>
      </c>
      <c r="K24" s="77">
        <f t="shared" si="6"/>
        <v>75517.706333333335</v>
      </c>
      <c r="L24" s="77">
        <f t="shared" si="6"/>
        <v>77819.993333333347</v>
      </c>
      <c r="M24" s="77">
        <f t="shared" si="6"/>
        <v>80124.973066666673</v>
      </c>
      <c r="N24" s="77">
        <f t="shared" si="6"/>
        <v>82428.606433333334</v>
      </c>
      <c r="O24" s="77">
        <f t="shared" si="6"/>
        <v>84731.199800000017</v>
      </c>
      <c r="P24" s="77">
        <f t="shared" si="6"/>
        <v>87035.873166666657</v>
      </c>
      <c r="Q24" s="77">
        <f t="shared" si="6"/>
        <v>89338.160166666668</v>
      </c>
      <c r="R24" s="77">
        <f t="shared" si="6"/>
        <v>91643.139899999995</v>
      </c>
      <c r="S24" s="77">
        <f t="shared" si="6"/>
        <v>93948.119633333321</v>
      </c>
      <c r="T24" s="77">
        <f t="shared" si="5"/>
        <v>96252.79300000002</v>
      </c>
    </row>
    <row r="25" spans="1:20">
      <c r="A25" s="44"/>
      <c r="B25" s="52" t="s">
        <v>43</v>
      </c>
      <c r="C25" s="30">
        <v>1</v>
      </c>
      <c r="D25" s="75">
        <v>44111</v>
      </c>
      <c r="E25" s="75">
        <v>45821</v>
      </c>
      <c r="F25" s="75">
        <v>47533</v>
      </c>
      <c r="G25" s="75">
        <v>49245</v>
      </c>
      <c r="H25" s="75">
        <v>50956</v>
      </c>
      <c r="I25" s="75">
        <v>52667</v>
      </c>
      <c r="J25" s="75">
        <v>54378</v>
      </c>
      <c r="K25" s="75">
        <v>56090</v>
      </c>
      <c r="L25" s="75">
        <v>57800</v>
      </c>
      <c r="M25" s="75">
        <v>59512</v>
      </c>
      <c r="N25" s="75">
        <v>61223</v>
      </c>
      <c r="O25" s="75">
        <v>62934</v>
      </c>
      <c r="P25" s="75">
        <v>64645</v>
      </c>
      <c r="Q25" s="75">
        <v>66355</v>
      </c>
      <c r="R25" s="75">
        <v>68067</v>
      </c>
      <c r="S25" s="75">
        <v>69779</v>
      </c>
      <c r="T25" s="75">
        <v>71490</v>
      </c>
    </row>
    <row r="26" spans="1:20">
      <c r="A26" s="48">
        <v>1</v>
      </c>
      <c r="B26" s="53" t="s">
        <v>62</v>
      </c>
      <c r="C26" s="30">
        <v>2</v>
      </c>
      <c r="D26" s="76">
        <f>D25*$H44/100</f>
        <v>52712.644999999997</v>
      </c>
      <c r="E26" s="76">
        <f t="shared" ref="E26:T26" si="7">E25*$H44/100</f>
        <v>54756.095000000001</v>
      </c>
      <c r="F26" s="76">
        <f t="shared" si="7"/>
        <v>56801.934999999998</v>
      </c>
      <c r="G26" s="76">
        <f t="shared" si="7"/>
        <v>58847.775000000001</v>
      </c>
      <c r="H26" s="76">
        <f t="shared" si="7"/>
        <v>60892.42</v>
      </c>
      <c r="I26" s="76">
        <f t="shared" si="7"/>
        <v>62937.065000000002</v>
      </c>
      <c r="J26" s="76">
        <f t="shared" si="7"/>
        <v>64981.71</v>
      </c>
      <c r="K26" s="76">
        <f t="shared" si="7"/>
        <v>67027.55</v>
      </c>
      <c r="L26" s="76">
        <f t="shared" si="7"/>
        <v>69071</v>
      </c>
      <c r="M26" s="76">
        <f t="shared" si="7"/>
        <v>71116.84</v>
      </c>
      <c r="N26" s="76">
        <f t="shared" si="7"/>
        <v>73161.485000000001</v>
      </c>
      <c r="O26" s="76">
        <f t="shared" si="7"/>
        <v>75206.13</v>
      </c>
      <c r="P26" s="76">
        <f t="shared" si="7"/>
        <v>77250.774999999994</v>
      </c>
      <c r="Q26" s="76">
        <f t="shared" si="7"/>
        <v>79294.225000000006</v>
      </c>
      <c r="R26" s="76">
        <f t="shared" si="7"/>
        <v>81340.065000000002</v>
      </c>
      <c r="S26" s="76">
        <f t="shared" si="7"/>
        <v>83385.904999999999</v>
      </c>
      <c r="T26" s="76">
        <f t="shared" si="7"/>
        <v>85430.55</v>
      </c>
    </row>
    <row r="27" spans="1:20">
      <c r="A27" s="51"/>
      <c r="B27" s="55" t="s">
        <v>63</v>
      </c>
      <c r="C27" s="36" t="s">
        <v>39</v>
      </c>
      <c r="D27" s="78">
        <f>D26/12*13</f>
        <v>57105.36541666666</v>
      </c>
      <c r="E27" s="78">
        <f>E26/12*13</f>
        <v>59319.102916666663</v>
      </c>
      <c r="F27" s="78">
        <f>F26/12*13</f>
        <v>61535.429583333331</v>
      </c>
      <c r="G27" s="78">
        <f>G26/12*13</f>
        <v>63751.756249999999</v>
      </c>
      <c r="H27" s="78">
        <f>H26/12*13+1</f>
        <v>65967.78833333333</v>
      </c>
      <c r="I27" s="78">
        <f t="shared" ref="I27:N27" si="8">I26/12*13</f>
        <v>68181.820416666669</v>
      </c>
      <c r="J27" s="78">
        <f t="shared" si="8"/>
        <v>70396.852499999994</v>
      </c>
      <c r="K27" s="78">
        <f t="shared" si="8"/>
        <v>72613.179166666669</v>
      </c>
      <c r="L27" s="78">
        <f t="shared" si="8"/>
        <v>74826.916666666672</v>
      </c>
      <c r="M27" s="78">
        <f t="shared" si="8"/>
        <v>77043.243333333332</v>
      </c>
      <c r="N27" s="78">
        <f t="shared" si="8"/>
        <v>79258.275416666671</v>
      </c>
      <c r="O27" s="78">
        <f>O26/12*13-1</f>
        <v>81472.30750000001</v>
      </c>
      <c r="P27" s="78">
        <f>P26/12*13</f>
        <v>83688.33958333332</v>
      </c>
      <c r="Q27" s="78">
        <f>Q26/12*13</f>
        <v>85902.077083333337</v>
      </c>
      <c r="R27" s="78">
        <f>R26/12*13</f>
        <v>88118.403749999998</v>
      </c>
      <c r="S27" s="78">
        <f>S26/12*13</f>
        <v>90334.730416666658</v>
      </c>
      <c r="T27" s="78">
        <f>T26/12*13+1</f>
        <v>92550.762500000012</v>
      </c>
    </row>
    <row r="28" spans="1:20" ht="12.75" customHeight="1">
      <c r="A28" s="39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02" customFormat="1" ht="12.75" customHeight="1">
      <c r="B29" s="165" t="s">
        <v>69</v>
      </c>
      <c r="C29" s="97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s="102" customFormat="1" ht="8.25" customHeight="1">
      <c r="B30" s="100"/>
      <c r="C30" s="98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s="102" customFormat="1" ht="12.75" customHeight="1">
      <c r="B31" s="102" t="s">
        <v>70</v>
      </c>
      <c r="C31" s="98"/>
      <c r="E31" s="99">
        <f>H44</f>
        <v>119.5</v>
      </c>
      <c r="F31" s="218" t="s">
        <v>101</v>
      </c>
      <c r="G31" s="167" t="s">
        <v>28</v>
      </c>
      <c r="J31" s="211"/>
      <c r="K31" s="214"/>
      <c r="N31" s="100"/>
      <c r="O31" s="100"/>
      <c r="P31" s="100"/>
      <c r="Q31" s="100"/>
      <c r="R31" s="100"/>
      <c r="S31" s="100"/>
      <c r="T31" s="100"/>
    </row>
    <row r="32" spans="1:20" s="102" customFormat="1" ht="8.25" customHeight="1">
      <c r="B32" s="100"/>
      <c r="C32" s="98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1:20" s="102" customFormat="1" ht="12.75" customHeight="1">
      <c r="B33" s="101" t="s">
        <v>75</v>
      </c>
      <c r="E33" s="101"/>
      <c r="F33" s="101"/>
      <c r="G33" s="101"/>
      <c r="H33" s="101"/>
      <c r="I33" s="101"/>
      <c r="J33" s="101"/>
      <c r="K33" s="101"/>
      <c r="L33" s="101"/>
      <c r="M33" s="100"/>
      <c r="N33" s="100"/>
      <c r="O33" s="100"/>
      <c r="P33" s="100"/>
      <c r="Q33" s="100"/>
      <c r="R33" s="100"/>
      <c r="S33" s="100"/>
      <c r="T33" s="100"/>
    </row>
    <row r="34" spans="1:20" s="102" customFormat="1" ht="12.75" customHeight="1">
      <c r="B34" s="101" t="s">
        <v>71</v>
      </c>
      <c r="E34" s="101"/>
      <c r="F34" s="101"/>
      <c r="G34" s="101"/>
      <c r="H34" s="101"/>
      <c r="I34" s="101"/>
      <c r="J34" s="101"/>
      <c r="K34" s="101"/>
      <c r="L34" s="101"/>
      <c r="M34" s="100"/>
      <c r="N34" s="100"/>
      <c r="O34" s="100"/>
      <c r="P34" s="100"/>
      <c r="Q34" s="100"/>
      <c r="R34" s="100"/>
      <c r="S34" s="100"/>
      <c r="T34" s="100"/>
    </row>
    <row r="35" spans="1:20" s="102" customFormat="1" ht="12.75" customHeight="1">
      <c r="B35" s="98" t="s">
        <v>72</v>
      </c>
      <c r="C35" s="97"/>
      <c r="E35" s="98"/>
      <c r="F35" s="98"/>
      <c r="G35" s="98"/>
      <c r="H35" s="98"/>
      <c r="I35" s="98"/>
      <c r="J35" s="98"/>
      <c r="K35" s="98"/>
      <c r="L35" s="98"/>
      <c r="M35" s="100"/>
      <c r="N35" s="100"/>
      <c r="O35" s="100"/>
      <c r="P35" s="100"/>
      <c r="Q35" s="100"/>
      <c r="R35" s="100"/>
      <c r="S35" s="100"/>
      <c r="T35" s="100"/>
    </row>
    <row r="36" spans="1:20" s="102" customFormat="1" ht="7.5" customHeight="1"/>
    <row r="37" spans="1:20" s="102" customFormat="1" ht="15">
      <c r="B37" s="102" t="s">
        <v>102</v>
      </c>
    </row>
    <row r="38" spans="1:20">
      <c r="A38" s="70"/>
      <c r="B38" s="70"/>
      <c r="C38" s="70"/>
      <c r="D38" s="70"/>
      <c r="E38" s="70"/>
      <c r="F38" s="70"/>
      <c r="G38" s="70" t="s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>
      <c r="A39" s="70"/>
      <c r="B39" s="70"/>
      <c r="C39" s="70"/>
      <c r="D39" s="70"/>
      <c r="E39" s="70"/>
      <c r="F39" s="70"/>
      <c r="G39" s="70"/>
      <c r="H39" s="70" t="s">
        <v>73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1:20">
      <c r="A40" s="70"/>
      <c r="B40" s="70"/>
      <c r="C40" s="70"/>
      <c r="D40" s="70" t="s">
        <v>24</v>
      </c>
      <c r="E40" s="70">
        <v>2008</v>
      </c>
      <c r="G40" s="70"/>
      <c r="H40" s="70">
        <v>113.9</v>
      </c>
      <c r="I40" s="70"/>
      <c r="J40" s="70"/>
      <c r="K40" s="70"/>
      <c r="Q40" s="70"/>
      <c r="R40" s="70"/>
      <c r="S40" s="70"/>
      <c r="T40" s="70"/>
    </row>
    <row r="41" spans="1:20">
      <c r="A41" s="70"/>
      <c r="B41" s="70"/>
      <c r="C41" s="70"/>
      <c r="D41" s="70" t="s">
        <v>24</v>
      </c>
      <c r="E41" s="70">
        <v>2009</v>
      </c>
      <c r="G41" s="70"/>
      <c r="H41" s="72">
        <v>116</v>
      </c>
      <c r="I41" s="70" t="s">
        <v>54</v>
      </c>
      <c r="J41" s="70"/>
      <c r="K41" s="70"/>
      <c r="Q41" s="70"/>
      <c r="R41" s="70"/>
      <c r="S41" s="70"/>
      <c r="T41" s="70"/>
    </row>
    <row r="42" spans="1:20">
      <c r="A42" s="70"/>
      <c r="B42" s="70"/>
      <c r="C42" s="70"/>
      <c r="D42" s="70" t="s">
        <v>24</v>
      </c>
      <c r="E42" s="70">
        <v>2010</v>
      </c>
      <c r="G42" s="70"/>
      <c r="H42" s="72">
        <v>116</v>
      </c>
      <c r="I42" s="70"/>
      <c r="K42" s="70"/>
      <c r="Q42" s="70"/>
      <c r="R42" s="70"/>
      <c r="S42" s="70"/>
      <c r="T42" s="70"/>
    </row>
    <row r="43" spans="1:20">
      <c r="A43" s="70"/>
      <c r="B43" s="70"/>
      <c r="C43" s="70"/>
      <c r="D43" s="70" t="s">
        <v>24</v>
      </c>
      <c r="E43" s="70">
        <v>2011</v>
      </c>
      <c r="F43" s="70" t="s">
        <v>65</v>
      </c>
      <c r="G43" s="70">
        <v>2022</v>
      </c>
      <c r="H43" s="72">
        <v>116.3</v>
      </c>
      <c r="J43" s="70"/>
      <c r="K43" s="70"/>
      <c r="Q43" s="70"/>
      <c r="R43" s="70"/>
      <c r="S43" s="70"/>
      <c r="T43" s="70"/>
    </row>
    <row r="44" spans="1:20">
      <c r="A44" s="70"/>
      <c r="B44" s="70"/>
      <c r="C44" s="70"/>
      <c r="D44" s="70" t="s">
        <v>24</v>
      </c>
      <c r="E44" s="70">
        <v>2023</v>
      </c>
      <c r="F44" s="70" t="s">
        <v>65</v>
      </c>
      <c r="G44" s="70"/>
      <c r="H44" s="213">
        <v>119.5</v>
      </c>
      <c r="I44" s="70"/>
      <c r="J44" s="70"/>
      <c r="K44" s="70"/>
      <c r="L44" s="72"/>
      <c r="M44" s="70"/>
      <c r="N44" s="70"/>
      <c r="O44" s="70"/>
      <c r="P44" s="70"/>
      <c r="Q44" s="70"/>
      <c r="R44" s="70"/>
      <c r="S44" s="70"/>
      <c r="T44" s="70"/>
    </row>
    <row r="45" spans="1:20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2"/>
      <c r="M45" s="70"/>
      <c r="N45" s="70"/>
      <c r="O45" s="70"/>
      <c r="P45" s="70"/>
      <c r="Q45" s="70"/>
      <c r="R45" s="70"/>
      <c r="S45" s="70"/>
      <c r="T45" s="70"/>
    </row>
    <row r="46" spans="1:20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</sheetData>
  <pageMargins left="0.39370078740157483" right="0.19685039370078741" top="0.78740157480314965" bottom="0.59055118110236227" header="0.31496062992125984" footer="0.31496062992125984"/>
  <pageSetup paperSize="9" orientation="landscape" horizontalDpi="4294967293" r:id="rId1"/>
  <headerFooter>
    <oddFooter>&amp;L&amp;"Calibri Light,Standard"&amp;11&amp;D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35CA-CF20-47FA-BA4E-17A9EF3DCE68}">
  <dimension ref="A1:AM46"/>
  <sheetViews>
    <sheetView zoomScaleNormal="100" workbookViewId="0">
      <selection activeCell="T30" sqref="T30"/>
    </sheetView>
  </sheetViews>
  <sheetFormatPr baseColWidth="10" defaultRowHeight="12.75"/>
  <cols>
    <col min="1" max="1" width="4" style="1" customWidth="1"/>
    <col min="2" max="2" width="13.28515625" style="1" customWidth="1"/>
    <col min="3" max="3" width="3.28515625" style="1" customWidth="1"/>
    <col min="4" max="20" width="7.140625" style="1" customWidth="1"/>
    <col min="21" max="21" width="3.5703125" style="1" customWidth="1"/>
    <col min="22" max="36" width="6.7109375" style="1" customWidth="1"/>
    <col min="37" max="37" width="6.5703125" style="1" customWidth="1"/>
    <col min="38" max="38" width="5.5703125" style="1" customWidth="1"/>
    <col min="39" max="256" width="11.42578125" style="1"/>
    <col min="257" max="257" width="3.140625" style="1" customWidth="1"/>
    <col min="258" max="258" width="13.28515625" style="1" customWidth="1"/>
    <col min="259" max="259" width="3.28515625" style="1" customWidth="1"/>
    <col min="260" max="276" width="7.140625" style="1" customWidth="1"/>
    <col min="277" max="277" width="3.5703125" style="1" customWidth="1"/>
    <col min="278" max="292" width="6.7109375" style="1" customWidth="1"/>
    <col min="293" max="293" width="6.5703125" style="1" customWidth="1"/>
    <col min="294" max="294" width="5.5703125" style="1" customWidth="1"/>
    <col min="295" max="512" width="11.42578125" style="1"/>
    <col min="513" max="513" width="3.140625" style="1" customWidth="1"/>
    <col min="514" max="514" width="13.28515625" style="1" customWidth="1"/>
    <col min="515" max="515" width="3.28515625" style="1" customWidth="1"/>
    <col min="516" max="532" width="7.140625" style="1" customWidth="1"/>
    <col min="533" max="533" width="3.5703125" style="1" customWidth="1"/>
    <col min="534" max="548" width="6.7109375" style="1" customWidth="1"/>
    <col min="549" max="549" width="6.5703125" style="1" customWidth="1"/>
    <col min="550" max="550" width="5.5703125" style="1" customWidth="1"/>
    <col min="551" max="768" width="11.42578125" style="1"/>
    <col min="769" max="769" width="3.140625" style="1" customWidth="1"/>
    <col min="770" max="770" width="13.28515625" style="1" customWidth="1"/>
    <col min="771" max="771" width="3.28515625" style="1" customWidth="1"/>
    <col min="772" max="788" width="7.140625" style="1" customWidth="1"/>
    <col min="789" max="789" width="3.5703125" style="1" customWidth="1"/>
    <col min="790" max="804" width="6.7109375" style="1" customWidth="1"/>
    <col min="805" max="805" width="6.5703125" style="1" customWidth="1"/>
    <col min="806" max="806" width="5.5703125" style="1" customWidth="1"/>
    <col min="807" max="1024" width="11.42578125" style="1"/>
    <col min="1025" max="1025" width="3.140625" style="1" customWidth="1"/>
    <col min="1026" max="1026" width="13.28515625" style="1" customWidth="1"/>
    <col min="1027" max="1027" width="3.28515625" style="1" customWidth="1"/>
    <col min="1028" max="1044" width="7.140625" style="1" customWidth="1"/>
    <col min="1045" max="1045" width="3.5703125" style="1" customWidth="1"/>
    <col min="1046" max="1060" width="6.7109375" style="1" customWidth="1"/>
    <col min="1061" max="1061" width="6.5703125" style="1" customWidth="1"/>
    <col min="1062" max="1062" width="5.5703125" style="1" customWidth="1"/>
    <col min="1063" max="1280" width="11.42578125" style="1"/>
    <col min="1281" max="1281" width="3.140625" style="1" customWidth="1"/>
    <col min="1282" max="1282" width="13.28515625" style="1" customWidth="1"/>
    <col min="1283" max="1283" width="3.28515625" style="1" customWidth="1"/>
    <col min="1284" max="1300" width="7.140625" style="1" customWidth="1"/>
    <col min="1301" max="1301" width="3.5703125" style="1" customWidth="1"/>
    <col min="1302" max="1316" width="6.7109375" style="1" customWidth="1"/>
    <col min="1317" max="1317" width="6.5703125" style="1" customWidth="1"/>
    <col min="1318" max="1318" width="5.5703125" style="1" customWidth="1"/>
    <col min="1319" max="1536" width="11.42578125" style="1"/>
    <col min="1537" max="1537" width="3.140625" style="1" customWidth="1"/>
    <col min="1538" max="1538" width="13.28515625" style="1" customWidth="1"/>
    <col min="1539" max="1539" width="3.28515625" style="1" customWidth="1"/>
    <col min="1540" max="1556" width="7.140625" style="1" customWidth="1"/>
    <col min="1557" max="1557" width="3.5703125" style="1" customWidth="1"/>
    <col min="1558" max="1572" width="6.7109375" style="1" customWidth="1"/>
    <col min="1573" max="1573" width="6.5703125" style="1" customWidth="1"/>
    <col min="1574" max="1574" width="5.5703125" style="1" customWidth="1"/>
    <col min="1575" max="1792" width="11.42578125" style="1"/>
    <col min="1793" max="1793" width="3.140625" style="1" customWidth="1"/>
    <col min="1794" max="1794" width="13.28515625" style="1" customWidth="1"/>
    <col min="1795" max="1795" width="3.28515625" style="1" customWidth="1"/>
    <col min="1796" max="1812" width="7.140625" style="1" customWidth="1"/>
    <col min="1813" max="1813" width="3.5703125" style="1" customWidth="1"/>
    <col min="1814" max="1828" width="6.7109375" style="1" customWidth="1"/>
    <col min="1829" max="1829" width="6.5703125" style="1" customWidth="1"/>
    <col min="1830" max="1830" width="5.5703125" style="1" customWidth="1"/>
    <col min="1831" max="2048" width="11.42578125" style="1"/>
    <col min="2049" max="2049" width="3.140625" style="1" customWidth="1"/>
    <col min="2050" max="2050" width="13.28515625" style="1" customWidth="1"/>
    <col min="2051" max="2051" width="3.28515625" style="1" customWidth="1"/>
    <col min="2052" max="2068" width="7.140625" style="1" customWidth="1"/>
    <col min="2069" max="2069" width="3.5703125" style="1" customWidth="1"/>
    <col min="2070" max="2084" width="6.7109375" style="1" customWidth="1"/>
    <col min="2085" max="2085" width="6.5703125" style="1" customWidth="1"/>
    <col min="2086" max="2086" width="5.5703125" style="1" customWidth="1"/>
    <col min="2087" max="2304" width="11.42578125" style="1"/>
    <col min="2305" max="2305" width="3.140625" style="1" customWidth="1"/>
    <col min="2306" max="2306" width="13.28515625" style="1" customWidth="1"/>
    <col min="2307" max="2307" width="3.28515625" style="1" customWidth="1"/>
    <col min="2308" max="2324" width="7.140625" style="1" customWidth="1"/>
    <col min="2325" max="2325" width="3.5703125" style="1" customWidth="1"/>
    <col min="2326" max="2340" width="6.7109375" style="1" customWidth="1"/>
    <col min="2341" max="2341" width="6.5703125" style="1" customWidth="1"/>
    <col min="2342" max="2342" width="5.5703125" style="1" customWidth="1"/>
    <col min="2343" max="2560" width="11.42578125" style="1"/>
    <col min="2561" max="2561" width="3.140625" style="1" customWidth="1"/>
    <col min="2562" max="2562" width="13.28515625" style="1" customWidth="1"/>
    <col min="2563" max="2563" width="3.28515625" style="1" customWidth="1"/>
    <col min="2564" max="2580" width="7.140625" style="1" customWidth="1"/>
    <col min="2581" max="2581" width="3.5703125" style="1" customWidth="1"/>
    <col min="2582" max="2596" width="6.7109375" style="1" customWidth="1"/>
    <col min="2597" max="2597" width="6.5703125" style="1" customWidth="1"/>
    <col min="2598" max="2598" width="5.5703125" style="1" customWidth="1"/>
    <col min="2599" max="2816" width="11.42578125" style="1"/>
    <col min="2817" max="2817" width="3.140625" style="1" customWidth="1"/>
    <col min="2818" max="2818" width="13.28515625" style="1" customWidth="1"/>
    <col min="2819" max="2819" width="3.28515625" style="1" customWidth="1"/>
    <col min="2820" max="2836" width="7.140625" style="1" customWidth="1"/>
    <col min="2837" max="2837" width="3.5703125" style="1" customWidth="1"/>
    <col min="2838" max="2852" width="6.7109375" style="1" customWidth="1"/>
    <col min="2853" max="2853" width="6.5703125" style="1" customWidth="1"/>
    <col min="2854" max="2854" width="5.5703125" style="1" customWidth="1"/>
    <col min="2855" max="3072" width="11.42578125" style="1"/>
    <col min="3073" max="3073" width="3.140625" style="1" customWidth="1"/>
    <col min="3074" max="3074" width="13.28515625" style="1" customWidth="1"/>
    <col min="3075" max="3075" width="3.28515625" style="1" customWidth="1"/>
    <col min="3076" max="3092" width="7.140625" style="1" customWidth="1"/>
    <col min="3093" max="3093" width="3.5703125" style="1" customWidth="1"/>
    <col min="3094" max="3108" width="6.7109375" style="1" customWidth="1"/>
    <col min="3109" max="3109" width="6.5703125" style="1" customWidth="1"/>
    <col min="3110" max="3110" width="5.5703125" style="1" customWidth="1"/>
    <col min="3111" max="3328" width="11.42578125" style="1"/>
    <col min="3329" max="3329" width="3.140625" style="1" customWidth="1"/>
    <col min="3330" max="3330" width="13.28515625" style="1" customWidth="1"/>
    <col min="3331" max="3331" width="3.28515625" style="1" customWidth="1"/>
    <col min="3332" max="3348" width="7.140625" style="1" customWidth="1"/>
    <col min="3349" max="3349" width="3.5703125" style="1" customWidth="1"/>
    <col min="3350" max="3364" width="6.7109375" style="1" customWidth="1"/>
    <col min="3365" max="3365" width="6.5703125" style="1" customWidth="1"/>
    <col min="3366" max="3366" width="5.5703125" style="1" customWidth="1"/>
    <col min="3367" max="3584" width="11.42578125" style="1"/>
    <col min="3585" max="3585" width="3.140625" style="1" customWidth="1"/>
    <col min="3586" max="3586" width="13.28515625" style="1" customWidth="1"/>
    <col min="3587" max="3587" width="3.28515625" style="1" customWidth="1"/>
    <col min="3588" max="3604" width="7.140625" style="1" customWidth="1"/>
    <col min="3605" max="3605" width="3.5703125" style="1" customWidth="1"/>
    <col min="3606" max="3620" width="6.7109375" style="1" customWidth="1"/>
    <col min="3621" max="3621" width="6.5703125" style="1" customWidth="1"/>
    <col min="3622" max="3622" width="5.5703125" style="1" customWidth="1"/>
    <col min="3623" max="3840" width="11.42578125" style="1"/>
    <col min="3841" max="3841" width="3.140625" style="1" customWidth="1"/>
    <col min="3842" max="3842" width="13.28515625" style="1" customWidth="1"/>
    <col min="3843" max="3843" width="3.28515625" style="1" customWidth="1"/>
    <col min="3844" max="3860" width="7.140625" style="1" customWidth="1"/>
    <col min="3861" max="3861" width="3.5703125" style="1" customWidth="1"/>
    <col min="3862" max="3876" width="6.7109375" style="1" customWidth="1"/>
    <col min="3877" max="3877" width="6.5703125" style="1" customWidth="1"/>
    <col min="3878" max="3878" width="5.5703125" style="1" customWidth="1"/>
    <col min="3879" max="4096" width="11.42578125" style="1"/>
    <col min="4097" max="4097" width="3.140625" style="1" customWidth="1"/>
    <col min="4098" max="4098" width="13.28515625" style="1" customWidth="1"/>
    <col min="4099" max="4099" width="3.28515625" style="1" customWidth="1"/>
    <col min="4100" max="4116" width="7.140625" style="1" customWidth="1"/>
    <col min="4117" max="4117" width="3.5703125" style="1" customWidth="1"/>
    <col min="4118" max="4132" width="6.7109375" style="1" customWidth="1"/>
    <col min="4133" max="4133" width="6.5703125" style="1" customWidth="1"/>
    <col min="4134" max="4134" width="5.5703125" style="1" customWidth="1"/>
    <col min="4135" max="4352" width="11.42578125" style="1"/>
    <col min="4353" max="4353" width="3.140625" style="1" customWidth="1"/>
    <col min="4354" max="4354" width="13.28515625" style="1" customWidth="1"/>
    <col min="4355" max="4355" width="3.28515625" style="1" customWidth="1"/>
    <col min="4356" max="4372" width="7.140625" style="1" customWidth="1"/>
    <col min="4373" max="4373" width="3.5703125" style="1" customWidth="1"/>
    <col min="4374" max="4388" width="6.7109375" style="1" customWidth="1"/>
    <col min="4389" max="4389" width="6.5703125" style="1" customWidth="1"/>
    <col min="4390" max="4390" width="5.5703125" style="1" customWidth="1"/>
    <col min="4391" max="4608" width="11.42578125" style="1"/>
    <col min="4609" max="4609" width="3.140625" style="1" customWidth="1"/>
    <col min="4610" max="4610" width="13.28515625" style="1" customWidth="1"/>
    <col min="4611" max="4611" width="3.28515625" style="1" customWidth="1"/>
    <col min="4612" max="4628" width="7.140625" style="1" customWidth="1"/>
    <col min="4629" max="4629" width="3.5703125" style="1" customWidth="1"/>
    <col min="4630" max="4644" width="6.7109375" style="1" customWidth="1"/>
    <col min="4645" max="4645" width="6.5703125" style="1" customWidth="1"/>
    <col min="4646" max="4646" width="5.5703125" style="1" customWidth="1"/>
    <col min="4647" max="4864" width="11.42578125" style="1"/>
    <col min="4865" max="4865" width="3.140625" style="1" customWidth="1"/>
    <col min="4866" max="4866" width="13.28515625" style="1" customWidth="1"/>
    <col min="4867" max="4867" width="3.28515625" style="1" customWidth="1"/>
    <col min="4868" max="4884" width="7.140625" style="1" customWidth="1"/>
    <col min="4885" max="4885" width="3.5703125" style="1" customWidth="1"/>
    <col min="4886" max="4900" width="6.7109375" style="1" customWidth="1"/>
    <col min="4901" max="4901" width="6.5703125" style="1" customWidth="1"/>
    <col min="4902" max="4902" width="5.5703125" style="1" customWidth="1"/>
    <col min="4903" max="5120" width="11.42578125" style="1"/>
    <col min="5121" max="5121" width="3.140625" style="1" customWidth="1"/>
    <col min="5122" max="5122" width="13.28515625" style="1" customWidth="1"/>
    <col min="5123" max="5123" width="3.28515625" style="1" customWidth="1"/>
    <col min="5124" max="5140" width="7.140625" style="1" customWidth="1"/>
    <col min="5141" max="5141" width="3.5703125" style="1" customWidth="1"/>
    <col min="5142" max="5156" width="6.7109375" style="1" customWidth="1"/>
    <col min="5157" max="5157" width="6.5703125" style="1" customWidth="1"/>
    <col min="5158" max="5158" width="5.5703125" style="1" customWidth="1"/>
    <col min="5159" max="5376" width="11.42578125" style="1"/>
    <col min="5377" max="5377" width="3.140625" style="1" customWidth="1"/>
    <col min="5378" max="5378" width="13.28515625" style="1" customWidth="1"/>
    <col min="5379" max="5379" width="3.28515625" style="1" customWidth="1"/>
    <col min="5380" max="5396" width="7.140625" style="1" customWidth="1"/>
    <col min="5397" max="5397" width="3.5703125" style="1" customWidth="1"/>
    <col min="5398" max="5412" width="6.7109375" style="1" customWidth="1"/>
    <col min="5413" max="5413" width="6.5703125" style="1" customWidth="1"/>
    <col min="5414" max="5414" width="5.5703125" style="1" customWidth="1"/>
    <col min="5415" max="5632" width="11.42578125" style="1"/>
    <col min="5633" max="5633" width="3.140625" style="1" customWidth="1"/>
    <col min="5634" max="5634" width="13.28515625" style="1" customWidth="1"/>
    <col min="5635" max="5635" width="3.28515625" style="1" customWidth="1"/>
    <col min="5636" max="5652" width="7.140625" style="1" customWidth="1"/>
    <col min="5653" max="5653" width="3.5703125" style="1" customWidth="1"/>
    <col min="5654" max="5668" width="6.7109375" style="1" customWidth="1"/>
    <col min="5669" max="5669" width="6.5703125" style="1" customWidth="1"/>
    <col min="5670" max="5670" width="5.5703125" style="1" customWidth="1"/>
    <col min="5671" max="5888" width="11.42578125" style="1"/>
    <col min="5889" max="5889" width="3.140625" style="1" customWidth="1"/>
    <col min="5890" max="5890" width="13.28515625" style="1" customWidth="1"/>
    <col min="5891" max="5891" width="3.28515625" style="1" customWidth="1"/>
    <col min="5892" max="5908" width="7.140625" style="1" customWidth="1"/>
    <col min="5909" max="5909" width="3.5703125" style="1" customWidth="1"/>
    <col min="5910" max="5924" width="6.7109375" style="1" customWidth="1"/>
    <col min="5925" max="5925" width="6.5703125" style="1" customWidth="1"/>
    <col min="5926" max="5926" width="5.5703125" style="1" customWidth="1"/>
    <col min="5927" max="6144" width="11.42578125" style="1"/>
    <col min="6145" max="6145" width="3.140625" style="1" customWidth="1"/>
    <col min="6146" max="6146" width="13.28515625" style="1" customWidth="1"/>
    <col min="6147" max="6147" width="3.28515625" style="1" customWidth="1"/>
    <col min="6148" max="6164" width="7.140625" style="1" customWidth="1"/>
    <col min="6165" max="6165" width="3.5703125" style="1" customWidth="1"/>
    <col min="6166" max="6180" width="6.7109375" style="1" customWidth="1"/>
    <col min="6181" max="6181" width="6.5703125" style="1" customWidth="1"/>
    <col min="6182" max="6182" width="5.5703125" style="1" customWidth="1"/>
    <col min="6183" max="6400" width="11.42578125" style="1"/>
    <col min="6401" max="6401" width="3.140625" style="1" customWidth="1"/>
    <col min="6402" max="6402" width="13.28515625" style="1" customWidth="1"/>
    <col min="6403" max="6403" width="3.28515625" style="1" customWidth="1"/>
    <col min="6404" max="6420" width="7.140625" style="1" customWidth="1"/>
    <col min="6421" max="6421" width="3.5703125" style="1" customWidth="1"/>
    <col min="6422" max="6436" width="6.7109375" style="1" customWidth="1"/>
    <col min="6437" max="6437" width="6.5703125" style="1" customWidth="1"/>
    <col min="6438" max="6438" width="5.5703125" style="1" customWidth="1"/>
    <col min="6439" max="6656" width="11.42578125" style="1"/>
    <col min="6657" max="6657" width="3.140625" style="1" customWidth="1"/>
    <col min="6658" max="6658" width="13.28515625" style="1" customWidth="1"/>
    <col min="6659" max="6659" width="3.28515625" style="1" customWidth="1"/>
    <col min="6660" max="6676" width="7.140625" style="1" customWidth="1"/>
    <col min="6677" max="6677" width="3.5703125" style="1" customWidth="1"/>
    <col min="6678" max="6692" width="6.7109375" style="1" customWidth="1"/>
    <col min="6693" max="6693" width="6.5703125" style="1" customWidth="1"/>
    <col min="6694" max="6694" width="5.5703125" style="1" customWidth="1"/>
    <col min="6695" max="6912" width="11.42578125" style="1"/>
    <col min="6913" max="6913" width="3.140625" style="1" customWidth="1"/>
    <col min="6914" max="6914" width="13.28515625" style="1" customWidth="1"/>
    <col min="6915" max="6915" width="3.28515625" style="1" customWidth="1"/>
    <col min="6916" max="6932" width="7.140625" style="1" customWidth="1"/>
    <col min="6933" max="6933" width="3.5703125" style="1" customWidth="1"/>
    <col min="6934" max="6948" width="6.7109375" style="1" customWidth="1"/>
    <col min="6949" max="6949" width="6.5703125" style="1" customWidth="1"/>
    <col min="6950" max="6950" width="5.5703125" style="1" customWidth="1"/>
    <col min="6951" max="7168" width="11.42578125" style="1"/>
    <col min="7169" max="7169" width="3.140625" style="1" customWidth="1"/>
    <col min="7170" max="7170" width="13.28515625" style="1" customWidth="1"/>
    <col min="7171" max="7171" width="3.28515625" style="1" customWidth="1"/>
    <col min="7172" max="7188" width="7.140625" style="1" customWidth="1"/>
    <col min="7189" max="7189" width="3.5703125" style="1" customWidth="1"/>
    <col min="7190" max="7204" width="6.7109375" style="1" customWidth="1"/>
    <col min="7205" max="7205" width="6.5703125" style="1" customWidth="1"/>
    <col min="7206" max="7206" width="5.5703125" style="1" customWidth="1"/>
    <col min="7207" max="7424" width="11.42578125" style="1"/>
    <col min="7425" max="7425" width="3.140625" style="1" customWidth="1"/>
    <col min="7426" max="7426" width="13.28515625" style="1" customWidth="1"/>
    <col min="7427" max="7427" width="3.28515625" style="1" customWidth="1"/>
    <col min="7428" max="7444" width="7.140625" style="1" customWidth="1"/>
    <col min="7445" max="7445" width="3.5703125" style="1" customWidth="1"/>
    <col min="7446" max="7460" width="6.7109375" style="1" customWidth="1"/>
    <col min="7461" max="7461" width="6.5703125" style="1" customWidth="1"/>
    <col min="7462" max="7462" width="5.5703125" style="1" customWidth="1"/>
    <col min="7463" max="7680" width="11.42578125" style="1"/>
    <col min="7681" max="7681" width="3.140625" style="1" customWidth="1"/>
    <col min="7682" max="7682" width="13.28515625" style="1" customWidth="1"/>
    <col min="7683" max="7683" width="3.28515625" style="1" customWidth="1"/>
    <col min="7684" max="7700" width="7.140625" style="1" customWidth="1"/>
    <col min="7701" max="7701" width="3.5703125" style="1" customWidth="1"/>
    <col min="7702" max="7716" width="6.7109375" style="1" customWidth="1"/>
    <col min="7717" max="7717" width="6.5703125" style="1" customWidth="1"/>
    <col min="7718" max="7718" width="5.5703125" style="1" customWidth="1"/>
    <col min="7719" max="7936" width="11.42578125" style="1"/>
    <col min="7937" max="7937" width="3.140625" style="1" customWidth="1"/>
    <col min="7938" max="7938" width="13.28515625" style="1" customWidth="1"/>
    <col min="7939" max="7939" width="3.28515625" style="1" customWidth="1"/>
    <col min="7940" max="7956" width="7.140625" style="1" customWidth="1"/>
    <col min="7957" max="7957" width="3.5703125" style="1" customWidth="1"/>
    <col min="7958" max="7972" width="6.7109375" style="1" customWidth="1"/>
    <col min="7973" max="7973" width="6.5703125" style="1" customWidth="1"/>
    <col min="7974" max="7974" width="5.5703125" style="1" customWidth="1"/>
    <col min="7975" max="8192" width="11.42578125" style="1"/>
    <col min="8193" max="8193" width="3.140625" style="1" customWidth="1"/>
    <col min="8194" max="8194" width="13.28515625" style="1" customWidth="1"/>
    <col min="8195" max="8195" width="3.28515625" style="1" customWidth="1"/>
    <col min="8196" max="8212" width="7.140625" style="1" customWidth="1"/>
    <col min="8213" max="8213" width="3.5703125" style="1" customWidth="1"/>
    <col min="8214" max="8228" width="6.7109375" style="1" customWidth="1"/>
    <col min="8229" max="8229" width="6.5703125" style="1" customWidth="1"/>
    <col min="8230" max="8230" width="5.5703125" style="1" customWidth="1"/>
    <col min="8231" max="8448" width="11.42578125" style="1"/>
    <col min="8449" max="8449" width="3.140625" style="1" customWidth="1"/>
    <col min="8450" max="8450" width="13.28515625" style="1" customWidth="1"/>
    <col min="8451" max="8451" width="3.28515625" style="1" customWidth="1"/>
    <col min="8452" max="8468" width="7.140625" style="1" customWidth="1"/>
    <col min="8469" max="8469" width="3.5703125" style="1" customWidth="1"/>
    <col min="8470" max="8484" width="6.7109375" style="1" customWidth="1"/>
    <col min="8485" max="8485" width="6.5703125" style="1" customWidth="1"/>
    <col min="8486" max="8486" width="5.5703125" style="1" customWidth="1"/>
    <col min="8487" max="8704" width="11.42578125" style="1"/>
    <col min="8705" max="8705" width="3.140625" style="1" customWidth="1"/>
    <col min="8706" max="8706" width="13.28515625" style="1" customWidth="1"/>
    <col min="8707" max="8707" width="3.28515625" style="1" customWidth="1"/>
    <col min="8708" max="8724" width="7.140625" style="1" customWidth="1"/>
    <col min="8725" max="8725" width="3.5703125" style="1" customWidth="1"/>
    <col min="8726" max="8740" width="6.7109375" style="1" customWidth="1"/>
    <col min="8741" max="8741" width="6.5703125" style="1" customWidth="1"/>
    <col min="8742" max="8742" width="5.5703125" style="1" customWidth="1"/>
    <col min="8743" max="8960" width="11.42578125" style="1"/>
    <col min="8961" max="8961" width="3.140625" style="1" customWidth="1"/>
    <col min="8962" max="8962" width="13.28515625" style="1" customWidth="1"/>
    <col min="8963" max="8963" width="3.28515625" style="1" customWidth="1"/>
    <col min="8964" max="8980" width="7.140625" style="1" customWidth="1"/>
    <col min="8981" max="8981" width="3.5703125" style="1" customWidth="1"/>
    <col min="8982" max="8996" width="6.7109375" style="1" customWidth="1"/>
    <col min="8997" max="8997" width="6.5703125" style="1" customWidth="1"/>
    <col min="8998" max="8998" width="5.5703125" style="1" customWidth="1"/>
    <col min="8999" max="9216" width="11.42578125" style="1"/>
    <col min="9217" max="9217" width="3.140625" style="1" customWidth="1"/>
    <col min="9218" max="9218" width="13.28515625" style="1" customWidth="1"/>
    <col min="9219" max="9219" width="3.28515625" style="1" customWidth="1"/>
    <col min="9220" max="9236" width="7.140625" style="1" customWidth="1"/>
    <col min="9237" max="9237" width="3.5703125" style="1" customWidth="1"/>
    <col min="9238" max="9252" width="6.7109375" style="1" customWidth="1"/>
    <col min="9253" max="9253" width="6.5703125" style="1" customWidth="1"/>
    <col min="9254" max="9254" width="5.5703125" style="1" customWidth="1"/>
    <col min="9255" max="9472" width="11.42578125" style="1"/>
    <col min="9473" max="9473" width="3.140625" style="1" customWidth="1"/>
    <col min="9474" max="9474" width="13.28515625" style="1" customWidth="1"/>
    <col min="9475" max="9475" width="3.28515625" style="1" customWidth="1"/>
    <col min="9476" max="9492" width="7.140625" style="1" customWidth="1"/>
    <col min="9493" max="9493" width="3.5703125" style="1" customWidth="1"/>
    <col min="9494" max="9508" width="6.7109375" style="1" customWidth="1"/>
    <col min="9509" max="9509" width="6.5703125" style="1" customWidth="1"/>
    <col min="9510" max="9510" width="5.5703125" style="1" customWidth="1"/>
    <col min="9511" max="9728" width="11.42578125" style="1"/>
    <col min="9729" max="9729" width="3.140625" style="1" customWidth="1"/>
    <col min="9730" max="9730" width="13.28515625" style="1" customWidth="1"/>
    <col min="9731" max="9731" width="3.28515625" style="1" customWidth="1"/>
    <col min="9732" max="9748" width="7.140625" style="1" customWidth="1"/>
    <col min="9749" max="9749" width="3.5703125" style="1" customWidth="1"/>
    <col min="9750" max="9764" width="6.7109375" style="1" customWidth="1"/>
    <col min="9765" max="9765" width="6.5703125" style="1" customWidth="1"/>
    <col min="9766" max="9766" width="5.5703125" style="1" customWidth="1"/>
    <col min="9767" max="9984" width="11.42578125" style="1"/>
    <col min="9985" max="9985" width="3.140625" style="1" customWidth="1"/>
    <col min="9986" max="9986" width="13.28515625" style="1" customWidth="1"/>
    <col min="9987" max="9987" width="3.28515625" style="1" customWidth="1"/>
    <col min="9988" max="10004" width="7.140625" style="1" customWidth="1"/>
    <col min="10005" max="10005" width="3.5703125" style="1" customWidth="1"/>
    <col min="10006" max="10020" width="6.7109375" style="1" customWidth="1"/>
    <col min="10021" max="10021" width="6.5703125" style="1" customWidth="1"/>
    <col min="10022" max="10022" width="5.5703125" style="1" customWidth="1"/>
    <col min="10023" max="10240" width="11.42578125" style="1"/>
    <col min="10241" max="10241" width="3.140625" style="1" customWidth="1"/>
    <col min="10242" max="10242" width="13.28515625" style="1" customWidth="1"/>
    <col min="10243" max="10243" width="3.28515625" style="1" customWidth="1"/>
    <col min="10244" max="10260" width="7.140625" style="1" customWidth="1"/>
    <col min="10261" max="10261" width="3.5703125" style="1" customWidth="1"/>
    <col min="10262" max="10276" width="6.7109375" style="1" customWidth="1"/>
    <col min="10277" max="10277" width="6.5703125" style="1" customWidth="1"/>
    <col min="10278" max="10278" width="5.5703125" style="1" customWidth="1"/>
    <col min="10279" max="10496" width="11.42578125" style="1"/>
    <col min="10497" max="10497" width="3.140625" style="1" customWidth="1"/>
    <col min="10498" max="10498" width="13.28515625" style="1" customWidth="1"/>
    <col min="10499" max="10499" width="3.28515625" style="1" customWidth="1"/>
    <col min="10500" max="10516" width="7.140625" style="1" customWidth="1"/>
    <col min="10517" max="10517" width="3.5703125" style="1" customWidth="1"/>
    <col min="10518" max="10532" width="6.7109375" style="1" customWidth="1"/>
    <col min="10533" max="10533" width="6.5703125" style="1" customWidth="1"/>
    <col min="10534" max="10534" width="5.5703125" style="1" customWidth="1"/>
    <col min="10535" max="10752" width="11.42578125" style="1"/>
    <col min="10753" max="10753" width="3.140625" style="1" customWidth="1"/>
    <col min="10754" max="10754" width="13.28515625" style="1" customWidth="1"/>
    <col min="10755" max="10755" width="3.28515625" style="1" customWidth="1"/>
    <col min="10756" max="10772" width="7.140625" style="1" customWidth="1"/>
    <col min="10773" max="10773" width="3.5703125" style="1" customWidth="1"/>
    <col min="10774" max="10788" width="6.7109375" style="1" customWidth="1"/>
    <col min="10789" max="10789" width="6.5703125" style="1" customWidth="1"/>
    <col min="10790" max="10790" width="5.5703125" style="1" customWidth="1"/>
    <col min="10791" max="11008" width="11.42578125" style="1"/>
    <col min="11009" max="11009" width="3.140625" style="1" customWidth="1"/>
    <col min="11010" max="11010" width="13.28515625" style="1" customWidth="1"/>
    <col min="11011" max="11011" width="3.28515625" style="1" customWidth="1"/>
    <col min="11012" max="11028" width="7.140625" style="1" customWidth="1"/>
    <col min="11029" max="11029" width="3.5703125" style="1" customWidth="1"/>
    <col min="11030" max="11044" width="6.7109375" style="1" customWidth="1"/>
    <col min="11045" max="11045" width="6.5703125" style="1" customWidth="1"/>
    <col min="11046" max="11046" width="5.5703125" style="1" customWidth="1"/>
    <col min="11047" max="11264" width="11.42578125" style="1"/>
    <col min="11265" max="11265" width="3.140625" style="1" customWidth="1"/>
    <col min="11266" max="11266" width="13.28515625" style="1" customWidth="1"/>
    <col min="11267" max="11267" width="3.28515625" style="1" customWidth="1"/>
    <col min="11268" max="11284" width="7.140625" style="1" customWidth="1"/>
    <col min="11285" max="11285" width="3.5703125" style="1" customWidth="1"/>
    <col min="11286" max="11300" width="6.7109375" style="1" customWidth="1"/>
    <col min="11301" max="11301" width="6.5703125" style="1" customWidth="1"/>
    <col min="11302" max="11302" width="5.5703125" style="1" customWidth="1"/>
    <col min="11303" max="11520" width="11.42578125" style="1"/>
    <col min="11521" max="11521" width="3.140625" style="1" customWidth="1"/>
    <col min="11522" max="11522" width="13.28515625" style="1" customWidth="1"/>
    <col min="11523" max="11523" width="3.28515625" style="1" customWidth="1"/>
    <col min="11524" max="11540" width="7.140625" style="1" customWidth="1"/>
    <col min="11541" max="11541" width="3.5703125" style="1" customWidth="1"/>
    <col min="11542" max="11556" width="6.7109375" style="1" customWidth="1"/>
    <col min="11557" max="11557" width="6.5703125" style="1" customWidth="1"/>
    <col min="11558" max="11558" width="5.5703125" style="1" customWidth="1"/>
    <col min="11559" max="11776" width="11.42578125" style="1"/>
    <col min="11777" max="11777" width="3.140625" style="1" customWidth="1"/>
    <col min="11778" max="11778" width="13.28515625" style="1" customWidth="1"/>
    <col min="11779" max="11779" width="3.28515625" style="1" customWidth="1"/>
    <col min="11780" max="11796" width="7.140625" style="1" customWidth="1"/>
    <col min="11797" max="11797" width="3.5703125" style="1" customWidth="1"/>
    <col min="11798" max="11812" width="6.7109375" style="1" customWidth="1"/>
    <col min="11813" max="11813" width="6.5703125" style="1" customWidth="1"/>
    <col min="11814" max="11814" width="5.5703125" style="1" customWidth="1"/>
    <col min="11815" max="12032" width="11.42578125" style="1"/>
    <col min="12033" max="12033" width="3.140625" style="1" customWidth="1"/>
    <col min="12034" max="12034" width="13.28515625" style="1" customWidth="1"/>
    <col min="12035" max="12035" width="3.28515625" style="1" customWidth="1"/>
    <col min="12036" max="12052" width="7.140625" style="1" customWidth="1"/>
    <col min="12053" max="12053" width="3.5703125" style="1" customWidth="1"/>
    <col min="12054" max="12068" width="6.7109375" style="1" customWidth="1"/>
    <col min="12069" max="12069" width="6.5703125" style="1" customWidth="1"/>
    <col min="12070" max="12070" width="5.5703125" style="1" customWidth="1"/>
    <col min="12071" max="12288" width="11.42578125" style="1"/>
    <col min="12289" max="12289" width="3.140625" style="1" customWidth="1"/>
    <col min="12290" max="12290" width="13.28515625" style="1" customWidth="1"/>
    <col min="12291" max="12291" width="3.28515625" style="1" customWidth="1"/>
    <col min="12292" max="12308" width="7.140625" style="1" customWidth="1"/>
    <col min="12309" max="12309" width="3.5703125" style="1" customWidth="1"/>
    <col min="12310" max="12324" width="6.7109375" style="1" customWidth="1"/>
    <col min="12325" max="12325" width="6.5703125" style="1" customWidth="1"/>
    <col min="12326" max="12326" width="5.5703125" style="1" customWidth="1"/>
    <col min="12327" max="12544" width="11.42578125" style="1"/>
    <col min="12545" max="12545" width="3.140625" style="1" customWidth="1"/>
    <col min="12546" max="12546" width="13.28515625" style="1" customWidth="1"/>
    <col min="12547" max="12547" width="3.28515625" style="1" customWidth="1"/>
    <col min="12548" max="12564" width="7.140625" style="1" customWidth="1"/>
    <col min="12565" max="12565" width="3.5703125" style="1" customWidth="1"/>
    <col min="12566" max="12580" width="6.7109375" style="1" customWidth="1"/>
    <col min="12581" max="12581" width="6.5703125" style="1" customWidth="1"/>
    <col min="12582" max="12582" width="5.5703125" style="1" customWidth="1"/>
    <col min="12583" max="12800" width="11.42578125" style="1"/>
    <col min="12801" max="12801" width="3.140625" style="1" customWidth="1"/>
    <col min="12802" max="12802" width="13.28515625" style="1" customWidth="1"/>
    <col min="12803" max="12803" width="3.28515625" style="1" customWidth="1"/>
    <col min="12804" max="12820" width="7.140625" style="1" customWidth="1"/>
    <col min="12821" max="12821" width="3.5703125" style="1" customWidth="1"/>
    <col min="12822" max="12836" width="6.7109375" style="1" customWidth="1"/>
    <col min="12837" max="12837" width="6.5703125" style="1" customWidth="1"/>
    <col min="12838" max="12838" width="5.5703125" style="1" customWidth="1"/>
    <col min="12839" max="13056" width="11.42578125" style="1"/>
    <col min="13057" max="13057" width="3.140625" style="1" customWidth="1"/>
    <col min="13058" max="13058" width="13.28515625" style="1" customWidth="1"/>
    <col min="13059" max="13059" width="3.28515625" style="1" customWidth="1"/>
    <col min="13060" max="13076" width="7.140625" style="1" customWidth="1"/>
    <col min="13077" max="13077" width="3.5703125" style="1" customWidth="1"/>
    <col min="13078" max="13092" width="6.7109375" style="1" customWidth="1"/>
    <col min="13093" max="13093" width="6.5703125" style="1" customWidth="1"/>
    <col min="13094" max="13094" width="5.5703125" style="1" customWidth="1"/>
    <col min="13095" max="13312" width="11.42578125" style="1"/>
    <col min="13313" max="13313" width="3.140625" style="1" customWidth="1"/>
    <col min="13314" max="13314" width="13.28515625" style="1" customWidth="1"/>
    <col min="13315" max="13315" width="3.28515625" style="1" customWidth="1"/>
    <col min="13316" max="13332" width="7.140625" style="1" customWidth="1"/>
    <col min="13333" max="13333" width="3.5703125" style="1" customWidth="1"/>
    <col min="13334" max="13348" width="6.7109375" style="1" customWidth="1"/>
    <col min="13349" max="13349" width="6.5703125" style="1" customWidth="1"/>
    <col min="13350" max="13350" width="5.5703125" style="1" customWidth="1"/>
    <col min="13351" max="13568" width="11.42578125" style="1"/>
    <col min="13569" max="13569" width="3.140625" style="1" customWidth="1"/>
    <col min="13570" max="13570" width="13.28515625" style="1" customWidth="1"/>
    <col min="13571" max="13571" width="3.28515625" style="1" customWidth="1"/>
    <col min="13572" max="13588" width="7.140625" style="1" customWidth="1"/>
    <col min="13589" max="13589" width="3.5703125" style="1" customWidth="1"/>
    <col min="13590" max="13604" width="6.7109375" style="1" customWidth="1"/>
    <col min="13605" max="13605" width="6.5703125" style="1" customWidth="1"/>
    <col min="13606" max="13606" width="5.5703125" style="1" customWidth="1"/>
    <col min="13607" max="13824" width="11.42578125" style="1"/>
    <col min="13825" max="13825" width="3.140625" style="1" customWidth="1"/>
    <col min="13826" max="13826" width="13.28515625" style="1" customWidth="1"/>
    <col min="13827" max="13827" width="3.28515625" style="1" customWidth="1"/>
    <col min="13828" max="13844" width="7.140625" style="1" customWidth="1"/>
    <col min="13845" max="13845" width="3.5703125" style="1" customWidth="1"/>
    <col min="13846" max="13860" width="6.7109375" style="1" customWidth="1"/>
    <col min="13861" max="13861" width="6.5703125" style="1" customWidth="1"/>
    <col min="13862" max="13862" width="5.5703125" style="1" customWidth="1"/>
    <col min="13863" max="14080" width="11.42578125" style="1"/>
    <col min="14081" max="14081" width="3.140625" style="1" customWidth="1"/>
    <col min="14082" max="14082" width="13.28515625" style="1" customWidth="1"/>
    <col min="14083" max="14083" width="3.28515625" style="1" customWidth="1"/>
    <col min="14084" max="14100" width="7.140625" style="1" customWidth="1"/>
    <col min="14101" max="14101" width="3.5703125" style="1" customWidth="1"/>
    <col min="14102" max="14116" width="6.7109375" style="1" customWidth="1"/>
    <col min="14117" max="14117" width="6.5703125" style="1" customWidth="1"/>
    <col min="14118" max="14118" width="5.5703125" style="1" customWidth="1"/>
    <col min="14119" max="14336" width="11.42578125" style="1"/>
    <col min="14337" max="14337" width="3.140625" style="1" customWidth="1"/>
    <col min="14338" max="14338" width="13.28515625" style="1" customWidth="1"/>
    <col min="14339" max="14339" width="3.28515625" style="1" customWidth="1"/>
    <col min="14340" max="14356" width="7.140625" style="1" customWidth="1"/>
    <col min="14357" max="14357" width="3.5703125" style="1" customWidth="1"/>
    <col min="14358" max="14372" width="6.7109375" style="1" customWidth="1"/>
    <col min="14373" max="14373" width="6.5703125" style="1" customWidth="1"/>
    <col min="14374" max="14374" width="5.5703125" style="1" customWidth="1"/>
    <col min="14375" max="14592" width="11.42578125" style="1"/>
    <col min="14593" max="14593" width="3.140625" style="1" customWidth="1"/>
    <col min="14594" max="14594" width="13.28515625" style="1" customWidth="1"/>
    <col min="14595" max="14595" width="3.28515625" style="1" customWidth="1"/>
    <col min="14596" max="14612" width="7.140625" style="1" customWidth="1"/>
    <col min="14613" max="14613" width="3.5703125" style="1" customWidth="1"/>
    <col min="14614" max="14628" width="6.7109375" style="1" customWidth="1"/>
    <col min="14629" max="14629" width="6.5703125" style="1" customWidth="1"/>
    <col min="14630" max="14630" width="5.5703125" style="1" customWidth="1"/>
    <col min="14631" max="14848" width="11.42578125" style="1"/>
    <col min="14849" max="14849" width="3.140625" style="1" customWidth="1"/>
    <col min="14850" max="14850" width="13.28515625" style="1" customWidth="1"/>
    <col min="14851" max="14851" width="3.28515625" style="1" customWidth="1"/>
    <col min="14852" max="14868" width="7.140625" style="1" customWidth="1"/>
    <col min="14869" max="14869" width="3.5703125" style="1" customWidth="1"/>
    <col min="14870" max="14884" width="6.7109375" style="1" customWidth="1"/>
    <col min="14885" max="14885" width="6.5703125" style="1" customWidth="1"/>
    <col min="14886" max="14886" width="5.5703125" style="1" customWidth="1"/>
    <col min="14887" max="15104" width="11.42578125" style="1"/>
    <col min="15105" max="15105" width="3.140625" style="1" customWidth="1"/>
    <col min="15106" max="15106" width="13.28515625" style="1" customWidth="1"/>
    <col min="15107" max="15107" width="3.28515625" style="1" customWidth="1"/>
    <col min="15108" max="15124" width="7.140625" style="1" customWidth="1"/>
    <col min="15125" max="15125" width="3.5703125" style="1" customWidth="1"/>
    <col min="15126" max="15140" width="6.7109375" style="1" customWidth="1"/>
    <col min="15141" max="15141" width="6.5703125" style="1" customWidth="1"/>
    <col min="15142" max="15142" width="5.5703125" style="1" customWidth="1"/>
    <col min="15143" max="15360" width="11.42578125" style="1"/>
    <col min="15361" max="15361" width="3.140625" style="1" customWidth="1"/>
    <col min="15362" max="15362" width="13.28515625" style="1" customWidth="1"/>
    <col min="15363" max="15363" width="3.28515625" style="1" customWidth="1"/>
    <col min="15364" max="15380" width="7.140625" style="1" customWidth="1"/>
    <col min="15381" max="15381" width="3.5703125" style="1" customWidth="1"/>
    <col min="15382" max="15396" width="6.7109375" style="1" customWidth="1"/>
    <col min="15397" max="15397" width="6.5703125" style="1" customWidth="1"/>
    <col min="15398" max="15398" width="5.5703125" style="1" customWidth="1"/>
    <col min="15399" max="15616" width="11.42578125" style="1"/>
    <col min="15617" max="15617" width="3.140625" style="1" customWidth="1"/>
    <col min="15618" max="15618" width="13.28515625" style="1" customWidth="1"/>
    <col min="15619" max="15619" width="3.28515625" style="1" customWidth="1"/>
    <col min="15620" max="15636" width="7.140625" style="1" customWidth="1"/>
    <col min="15637" max="15637" width="3.5703125" style="1" customWidth="1"/>
    <col min="15638" max="15652" width="6.7109375" style="1" customWidth="1"/>
    <col min="15653" max="15653" width="6.5703125" style="1" customWidth="1"/>
    <col min="15654" max="15654" width="5.5703125" style="1" customWidth="1"/>
    <col min="15655" max="15872" width="11.42578125" style="1"/>
    <col min="15873" max="15873" width="3.140625" style="1" customWidth="1"/>
    <col min="15874" max="15874" width="13.28515625" style="1" customWidth="1"/>
    <col min="15875" max="15875" width="3.28515625" style="1" customWidth="1"/>
    <col min="15876" max="15892" width="7.140625" style="1" customWidth="1"/>
    <col min="15893" max="15893" width="3.5703125" style="1" customWidth="1"/>
    <col min="15894" max="15908" width="6.7109375" style="1" customWidth="1"/>
    <col min="15909" max="15909" width="6.5703125" style="1" customWidth="1"/>
    <col min="15910" max="15910" width="5.5703125" style="1" customWidth="1"/>
    <col min="15911" max="16128" width="11.42578125" style="1"/>
    <col min="16129" max="16129" width="3.140625" style="1" customWidth="1"/>
    <col min="16130" max="16130" width="13.28515625" style="1" customWidth="1"/>
    <col min="16131" max="16131" width="3.28515625" style="1" customWidth="1"/>
    <col min="16132" max="16148" width="7.140625" style="1" customWidth="1"/>
    <col min="16149" max="16149" width="3.5703125" style="1" customWidth="1"/>
    <col min="16150" max="16164" width="6.7109375" style="1" customWidth="1"/>
    <col min="16165" max="16165" width="6.5703125" style="1" customWidth="1"/>
    <col min="16166" max="16166" width="5.5703125" style="1" customWidth="1"/>
    <col min="16167" max="16384" width="11.42578125" style="1"/>
  </cols>
  <sheetData>
    <row r="1" spans="1:39" ht="23.25">
      <c r="A1" s="68"/>
      <c r="B1" s="85" t="s">
        <v>97</v>
      </c>
      <c r="C1" s="86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  <c r="O1" s="2"/>
      <c r="P1" s="2"/>
      <c r="Q1" s="2"/>
      <c r="R1" s="2"/>
      <c r="S1" s="2"/>
      <c r="T1" s="2"/>
    </row>
    <row r="2" spans="1:39" ht="12.75" customHeight="1">
      <c r="A2" s="68"/>
      <c r="B2" s="85"/>
      <c r="C2" s="86"/>
      <c r="D2" s="69"/>
      <c r="E2" s="69"/>
      <c r="F2" s="69"/>
      <c r="G2" s="69"/>
      <c r="H2" s="69"/>
      <c r="I2" s="69"/>
      <c r="J2" s="69"/>
      <c r="K2" s="69"/>
      <c r="L2" s="69"/>
      <c r="M2" s="69"/>
      <c r="N2" s="2"/>
      <c r="O2" s="2"/>
      <c r="P2" s="2"/>
      <c r="Q2" s="2"/>
      <c r="R2" s="2"/>
      <c r="S2" s="2"/>
      <c r="T2" s="2"/>
    </row>
    <row r="3" spans="1:39" s="93" customFormat="1" ht="18.75">
      <c r="A3" s="90"/>
      <c r="B3" s="71" t="s">
        <v>25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2"/>
      <c r="P3" s="92"/>
      <c r="Q3" s="92"/>
      <c r="R3" s="92"/>
      <c r="S3" s="92"/>
      <c r="T3" s="92"/>
    </row>
    <row r="4" spans="1:39" s="93" customFormat="1" ht="18.75">
      <c r="A4" s="90"/>
      <c r="B4" s="71" t="s">
        <v>26</v>
      </c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2"/>
      <c r="R4" s="92"/>
      <c r="S4" s="92"/>
      <c r="T4" s="92"/>
    </row>
    <row r="5" spans="1:39" s="93" customFormat="1" ht="18.75">
      <c r="A5" s="90"/>
      <c r="B5" s="71" t="s">
        <v>27</v>
      </c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2"/>
      <c r="P5" s="92"/>
      <c r="Q5" s="92"/>
      <c r="R5" s="92"/>
      <c r="S5" s="92"/>
      <c r="T5" s="92"/>
    </row>
    <row r="6" spans="1:39" ht="15.75" customHeight="1">
      <c r="A6" s="6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69"/>
      <c r="N6" s="2"/>
      <c r="O6" s="2"/>
      <c r="P6" s="2"/>
      <c r="Q6" s="2"/>
      <c r="R6" s="2"/>
      <c r="S6" s="2"/>
      <c r="T6" s="2"/>
    </row>
    <row r="7" spans="1:39">
      <c r="A7" s="44" t="s">
        <v>29</v>
      </c>
      <c r="B7" s="45" t="s">
        <v>30</v>
      </c>
      <c r="C7" s="9"/>
      <c r="D7" s="46" t="s">
        <v>31</v>
      </c>
      <c r="E7" s="46"/>
      <c r="F7" s="47"/>
      <c r="G7" s="47"/>
      <c r="H7" s="47"/>
      <c r="I7" s="47"/>
      <c r="J7" s="47"/>
      <c r="K7" s="47"/>
      <c r="L7" s="47"/>
      <c r="M7" s="20"/>
      <c r="N7" s="20"/>
      <c r="O7" s="20"/>
      <c r="P7" s="20"/>
      <c r="Q7" s="20"/>
      <c r="R7" s="20"/>
      <c r="S7" s="20"/>
      <c r="T7" s="21"/>
    </row>
    <row r="8" spans="1:39">
      <c r="A8" s="48"/>
      <c r="B8" s="49"/>
      <c r="C8" s="74"/>
      <c r="D8" s="50" t="s">
        <v>32</v>
      </c>
      <c r="E8" s="50" t="s">
        <v>33</v>
      </c>
      <c r="F8" s="50" t="s">
        <v>34</v>
      </c>
      <c r="G8" s="50">
        <v>1</v>
      </c>
      <c r="H8" s="50">
        <v>2</v>
      </c>
      <c r="I8" s="50">
        <v>3</v>
      </c>
      <c r="J8" s="50">
        <v>4</v>
      </c>
      <c r="K8" s="50">
        <v>5</v>
      </c>
      <c r="L8" s="50">
        <v>6</v>
      </c>
      <c r="M8" s="50">
        <v>7</v>
      </c>
      <c r="N8" s="50">
        <v>8</v>
      </c>
      <c r="O8" s="50">
        <v>9</v>
      </c>
      <c r="P8" s="50">
        <v>10</v>
      </c>
      <c r="Q8" s="50">
        <v>11</v>
      </c>
      <c r="R8" s="50">
        <v>12</v>
      </c>
      <c r="S8" s="50">
        <v>13</v>
      </c>
      <c r="T8" s="50" t="s">
        <v>35</v>
      </c>
    </row>
    <row r="9" spans="1:39" ht="13.5" customHeight="1">
      <c r="A9" s="51"/>
      <c r="B9" s="156" t="s">
        <v>76</v>
      </c>
      <c r="C9" s="113"/>
      <c r="D9" s="115">
        <v>1</v>
      </c>
      <c r="E9" s="115">
        <v>1</v>
      </c>
      <c r="F9" s="115">
        <v>1</v>
      </c>
      <c r="G9" s="115">
        <v>1</v>
      </c>
      <c r="H9" s="115">
        <v>1</v>
      </c>
      <c r="I9" s="115">
        <v>1</v>
      </c>
      <c r="J9" s="115">
        <v>1</v>
      </c>
      <c r="K9" s="115">
        <v>1</v>
      </c>
      <c r="L9" s="115">
        <v>1</v>
      </c>
      <c r="M9" s="115">
        <v>1</v>
      </c>
      <c r="N9" s="115">
        <v>2</v>
      </c>
      <c r="O9" s="115">
        <v>2</v>
      </c>
      <c r="P9" s="115">
        <v>2</v>
      </c>
      <c r="Q9" s="115">
        <v>2</v>
      </c>
      <c r="R9" s="115">
        <v>4</v>
      </c>
      <c r="S9" s="115">
        <v>4</v>
      </c>
      <c r="T9" s="116"/>
      <c r="V9" s="12"/>
    </row>
    <row r="10" spans="1:39">
      <c r="A10" s="44"/>
      <c r="B10" s="52" t="s">
        <v>36</v>
      </c>
      <c r="C10" s="30">
        <v>1</v>
      </c>
      <c r="D10" s="31">
        <v>2244</v>
      </c>
      <c r="E10" s="31">
        <v>2331</v>
      </c>
      <c r="F10" s="31">
        <v>2418</v>
      </c>
      <c r="G10" s="31">
        <v>2505</v>
      </c>
      <c r="H10" s="31">
        <v>2592</v>
      </c>
      <c r="I10" s="31">
        <v>2679</v>
      </c>
      <c r="J10" s="31">
        <v>2766</v>
      </c>
      <c r="K10" s="31">
        <v>2853</v>
      </c>
      <c r="L10" s="31">
        <v>2940</v>
      </c>
      <c r="M10" s="31">
        <v>3027</v>
      </c>
      <c r="N10" s="31">
        <v>3114</v>
      </c>
      <c r="O10" s="31">
        <v>3201</v>
      </c>
      <c r="P10" s="31">
        <v>3288</v>
      </c>
      <c r="Q10" s="31">
        <v>3375</v>
      </c>
      <c r="R10" s="31">
        <v>3462</v>
      </c>
      <c r="S10" s="31">
        <v>3549</v>
      </c>
      <c r="T10" s="31">
        <v>3636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>
      <c r="A11" s="48">
        <v>5</v>
      </c>
      <c r="B11" s="53" t="s">
        <v>37</v>
      </c>
      <c r="C11" s="30">
        <v>2</v>
      </c>
      <c r="D11" s="54">
        <f>D10*$H44/100</f>
        <v>2681.58</v>
      </c>
      <c r="E11" s="54">
        <f t="shared" ref="E11:T11" si="0">E10*$H44/100</f>
        <v>2785.5450000000001</v>
      </c>
      <c r="F11" s="54">
        <f t="shared" si="0"/>
        <v>2889.51</v>
      </c>
      <c r="G11" s="54">
        <f t="shared" si="0"/>
        <v>2993.4749999999999</v>
      </c>
      <c r="H11" s="54">
        <f t="shared" si="0"/>
        <v>3097.44</v>
      </c>
      <c r="I11" s="54">
        <f t="shared" si="0"/>
        <v>3201.4050000000002</v>
      </c>
      <c r="J11" s="54">
        <f t="shared" si="0"/>
        <v>3305.37</v>
      </c>
      <c r="K11" s="54">
        <f t="shared" si="0"/>
        <v>3409.335</v>
      </c>
      <c r="L11" s="54">
        <f t="shared" si="0"/>
        <v>3513.3</v>
      </c>
      <c r="M11" s="54">
        <f t="shared" si="0"/>
        <v>3617.2649999999999</v>
      </c>
      <c r="N11" s="54">
        <f t="shared" si="0"/>
        <v>3721.23</v>
      </c>
      <c r="O11" s="54">
        <f t="shared" si="0"/>
        <v>3825.1950000000002</v>
      </c>
      <c r="P11" s="54">
        <f t="shared" si="0"/>
        <v>3929.16</v>
      </c>
      <c r="Q11" s="54">
        <f t="shared" si="0"/>
        <v>4033.125</v>
      </c>
      <c r="R11" s="54">
        <f t="shared" si="0"/>
        <v>4137.09</v>
      </c>
      <c r="S11" s="54">
        <f t="shared" si="0"/>
        <v>4241.0550000000003</v>
      </c>
      <c r="T11" s="54">
        <f t="shared" si="0"/>
        <v>4345.0200000000004</v>
      </c>
    </row>
    <row r="12" spans="1:39">
      <c r="A12" s="51"/>
      <c r="B12" s="55" t="s">
        <v>38</v>
      </c>
      <c r="C12" s="36" t="s">
        <v>39</v>
      </c>
      <c r="D12" s="56">
        <f t="shared" ref="D12:T12" si="1">D11/12*13</f>
        <v>2905.0450000000001</v>
      </c>
      <c r="E12" s="57">
        <f t="shared" si="1"/>
        <v>3017.6737499999999</v>
      </c>
      <c r="F12" s="57">
        <f t="shared" si="1"/>
        <v>3130.3025000000002</v>
      </c>
      <c r="G12" s="57">
        <f t="shared" si="1"/>
        <v>3242.9312499999996</v>
      </c>
      <c r="H12" s="57">
        <f t="shared" si="1"/>
        <v>3355.56</v>
      </c>
      <c r="I12" s="57">
        <f t="shared" si="1"/>
        <v>3468.1887499999998</v>
      </c>
      <c r="J12" s="57">
        <f t="shared" si="1"/>
        <v>3580.8175000000001</v>
      </c>
      <c r="K12" s="57">
        <f t="shared" si="1"/>
        <v>3693.44625</v>
      </c>
      <c r="L12" s="57">
        <f t="shared" si="1"/>
        <v>3806.0750000000003</v>
      </c>
      <c r="M12" s="57">
        <f t="shared" si="1"/>
        <v>3918.7037499999997</v>
      </c>
      <c r="N12" s="57">
        <f t="shared" si="1"/>
        <v>4031.3325000000004</v>
      </c>
      <c r="O12" s="57">
        <f t="shared" si="1"/>
        <v>4143.9612500000003</v>
      </c>
      <c r="P12" s="57">
        <f t="shared" si="1"/>
        <v>4256.59</v>
      </c>
      <c r="Q12" s="57">
        <f t="shared" si="1"/>
        <v>4369.21875</v>
      </c>
      <c r="R12" s="57">
        <f t="shared" si="1"/>
        <v>4481.8474999999999</v>
      </c>
      <c r="S12" s="57">
        <f t="shared" si="1"/>
        <v>4594.4762500000006</v>
      </c>
      <c r="T12" s="57">
        <f t="shared" si="1"/>
        <v>4707.1050000000005</v>
      </c>
    </row>
    <row r="13" spans="1:39">
      <c r="A13" s="44"/>
      <c r="B13" s="52" t="s">
        <v>40</v>
      </c>
      <c r="C13" s="30">
        <v>1</v>
      </c>
      <c r="D13" s="31">
        <v>1977</v>
      </c>
      <c r="E13" s="31">
        <v>2054</v>
      </c>
      <c r="F13" s="31">
        <v>2131</v>
      </c>
      <c r="G13" s="31">
        <v>2207</v>
      </c>
      <c r="H13" s="31">
        <v>2284</v>
      </c>
      <c r="I13" s="31">
        <v>2361</v>
      </c>
      <c r="J13" s="31">
        <v>2438</v>
      </c>
      <c r="K13" s="31">
        <v>2514</v>
      </c>
      <c r="L13" s="31">
        <v>2591</v>
      </c>
      <c r="M13" s="31">
        <v>2668</v>
      </c>
      <c r="N13" s="31">
        <v>2744</v>
      </c>
      <c r="O13" s="31">
        <v>2821</v>
      </c>
      <c r="P13" s="31">
        <v>2898</v>
      </c>
      <c r="Q13" s="31">
        <v>2975</v>
      </c>
      <c r="R13" s="58">
        <v>3051</v>
      </c>
      <c r="S13" s="31">
        <v>3128</v>
      </c>
      <c r="T13" s="31">
        <v>3205</v>
      </c>
    </row>
    <row r="14" spans="1:39">
      <c r="A14" s="48">
        <v>3</v>
      </c>
      <c r="B14" s="53" t="s">
        <v>55</v>
      </c>
      <c r="C14" s="30">
        <v>2</v>
      </c>
      <c r="D14" s="54">
        <f>D13*$H44/100</f>
        <v>2362.5149999999999</v>
      </c>
      <c r="E14" s="54">
        <f t="shared" ref="E14:T14" si="2">E13*$H44/100</f>
        <v>2454.5300000000002</v>
      </c>
      <c r="F14" s="54">
        <f t="shared" si="2"/>
        <v>2546.5450000000001</v>
      </c>
      <c r="G14" s="54">
        <f t="shared" si="2"/>
        <v>2637.3649999999998</v>
      </c>
      <c r="H14" s="54">
        <f t="shared" si="2"/>
        <v>2729.38</v>
      </c>
      <c r="I14" s="54">
        <f t="shared" si="2"/>
        <v>2821.395</v>
      </c>
      <c r="J14" s="54">
        <f t="shared" si="2"/>
        <v>2913.41</v>
      </c>
      <c r="K14" s="54">
        <f t="shared" si="2"/>
        <v>3004.23</v>
      </c>
      <c r="L14" s="54">
        <f t="shared" si="2"/>
        <v>3096.2449999999999</v>
      </c>
      <c r="M14" s="54">
        <f t="shared" si="2"/>
        <v>3188.26</v>
      </c>
      <c r="N14" s="54">
        <f t="shared" si="2"/>
        <v>3279.08</v>
      </c>
      <c r="O14" s="54">
        <f t="shared" si="2"/>
        <v>3371.0949999999998</v>
      </c>
      <c r="P14" s="54">
        <f t="shared" si="2"/>
        <v>3463.11</v>
      </c>
      <c r="Q14" s="54">
        <f t="shared" si="2"/>
        <v>3555.125</v>
      </c>
      <c r="R14" s="54">
        <f t="shared" si="2"/>
        <v>3645.9450000000002</v>
      </c>
      <c r="S14" s="54">
        <f t="shared" si="2"/>
        <v>3737.96</v>
      </c>
      <c r="T14" s="54">
        <f t="shared" si="2"/>
        <v>3829.9749999999999</v>
      </c>
    </row>
    <row r="15" spans="1:39">
      <c r="A15" s="51"/>
      <c r="B15" s="55" t="s">
        <v>56</v>
      </c>
      <c r="C15" s="36" t="s">
        <v>39</v>
      </c>
      <c r="D15" s="57">
        <f>D14/12*13</f>
        <v>2559.3912500000001</v>
      </c>
      <c r="E15" s="57">
        <f>E14/12*13</f>
        <v>2659.0741666666668</v>
      </c>
      <c r="F15" s="57">
        <f>F14/12*13</f>
        <v>2758.7570833333334</v>
      </c>
      <c r="G15" s="57">
        <f>G14/12*13-1</f>
        <v>2856.1454166666663</v>
      </c>
      <c r="H15" s="57">
        <f>H14/12*13+1</f>
        <v>2957.8283333333334</v>
      </c>
      <c r="I15" s="57">
        <f t="shared" ref="I15:P15" si="3">I14/12*13</f>
        <v>3056.51125</v>
      </c>
      <c r="J15" s="57">
        <f t="shared" si="3"/>
        <v>3156.1941666666667</v>
      </c>
      <c r="K15" s="57">
        <f t="shared" si="3"/>
        <v>3254.5825</v>
      </c>
      <c r="L15" s="57">
        <f t="shared" si="3"/>
        <v>3354.2654166666666</v>
      </c>
      <c r="M15" s="57">
        <f t="shared" si="3"/>
        <v>3453.9483333333333</v>
      </c>
      <c r="N15" s="57">
        <f t="shared" si="3"/>
        <v>3552.3366666666666</v>
      </c>
      <c r="O15" s="57">
        <f t="shared" si="3"/>
        <v>3652.0195833333332</v>
      </c>
      <c r="P15" s="57">
        <f t="shared" si="3"/>
        <v>3751.7025000000003</v>
      </c>
      <c r="Q15" s="57">
        <f>Q14/12*13+1</f>
        <v>3852.385416666667</v>
      </c>
      <c r="R15" s="57">
        <f>R14/12*13</f>
        <v>3949.7737500000003</v>
      </c>
      <c r="S15" s="57">
        <f>S14/12*13</f>
        <v>4049.4566666666669</v>
      </c>
      <c r="T15" s="57">
        <f>T14/12*13</f>
        <v>4149.1395833333336</v>
      </c>
    </row>
    <row r="16" spans="1:39">
      <c r="A16" s="44"/>
      <c r="B16" s="52" t="s">
        <v>40</v>
      </c>
      <c r="C16" s="30">
        <v>1</v>
      </c>
      <c r="D16" s="31">
        <v>1901</v>
      </c>
      <c r="E16" s="31">
        <v>1975</v>
      </c>
      <c r="F16" s="31">
        <v>2049</v>
      </c>
      <c r="G16" s="31">
        <v>2123</v>
      </c>
      <c r="H16" s="31">
        <v>2196</v>
      </c>
      <c r="I16" s="31">
        <v>2270</v>
      </c>
      <c r="J16" s="31">
        <v>2344</v>
      </c>
      <c r="K16" s="31">
        <v>2418</v>
      </c>
      <c r="L16" s="31">
        <v>2491</v>
      </c>
      <c r="M16" s="31">
        <v>2565</v>
      </c>
      <c r="N16" s="31">
        <v>2639</v>
      </c>
      <c r="O16" s="31">
        <v>2713</v>
      </c>
      <c r="P16" s="31">
        <v>2786</v>
      </c>
      <c r="Q16" s="31">
        <v>2860</v>
      </c>
      <c r="R16" s="31">
        <v>2934</v>
      </c>
      <c r="S16" s="31">
        <v>3008</v>
      </c>
      <c r="T16" s="31">
        <v>3081</v>
      </c>
    </row>
    <row r="17" spans="1:20">
      <c r="A17" s="48">
        <v>2</v>
      </c>
      <c r="B17" s="53" t="s">
        <v>41</v>
      </c>
      <c r="C17" s="30">
        <v>2</v>
      </c>
      <c r="D17" s="54">
        <f>D16*$H44/100</f>
        <v>2271.6950000000002</v>
      </c>
      <c r="E17" s="54">
        <f t="shared" ref="E17:T17" si="4">E16*$H44/100</f>
        <v>2360.125</v>
      </c>
      <c r="F17" s="54">
        <f t="shared" si="4"/>
        <v>2448.5549999999998</v>
      </c>
      <c r="G17" s="54">
        <f t="shared" si="4"/>
        <v>2536.9850000000001</v>
      </c>
      <c r="H17" s="54">
        <f t="shared" si="4"/>
        <v>2624.22</v>
      </c>
      <c r="I17" s="54">
        <f t="shared" si="4"/>
        <v>2712.65</v>
      </c>
      <c r="J17" s="54">
        <f t="shared" si="4"/>
        <v>2801.08</v>
      </c>
      <c r="K17" s="54">
        <f t="shared" si="4"/>
        <v>2889.51</v>
      </c>
      <c r="L17" s="54">
        <f t="shared" si="4"/>
        <v>2976.7449999999999</v>
      </c>
      <c r="M17" s="54">
        <f t="shared" si="4"/>
        <v>3065.1750000000002</v>
      </c>
      <c r="N17" s="54">
        <f t="shared" si="4"/>
        <v>3153.605</v>
      </c>
      <c r="O17" s="54">
        <f t="shared" si="4"/>
        <v>3242.0349999999999</v>
      </c>
      <c r="P17" s="54">
        <f t="shared" si="4"/>
        <v>3329.27</v>
      </c>
      <c r="Q17" s="54">
        <f t="shared" si="4"/>
        <v>3417.7</v>
      </c>
      <c r="R17" s="54">
        <f t="shared" si="4"/>
        <v>3506.13</v>
      </c>
      <c r="S17" s="54">
        <f t="shared" si="4"/>
        <v>3594.56</v>
      </c>
      <c r="T17" s="54">
        <f t="shared" si="4"/>
        <v>3681.7950000000001</v>
      </c>
    </row>
    <row r="18" spans="1:20">
      <c r="A18" s="51"/>
      <c r="B18" s="55" t="s">
        <v>57</v>
      </c>
      <c r="C18" s="36" t="s">
        <v>39</v>
      </c>
      <c r="D18" s="57">
        <f>D17/12*13</f>
        <v>2461.0029166666668</v>
      </c>
      <c r="E18" s="57">
        <f>E17/12*13+1</f>
        <v>2557.8020833333335</v>
      </c>
      <c r="F18" s="57">
        <f>F17/12*13</f>
        <v>2652.6012499999997</v>
      </c>
      <c r="G18" s="57">
        <f>G17/12*13</f>
        <v>2748.4004166666668</v>
      </c>
      <c r="H18" s="57">
        <f>H17/12*13+1</f>
        <v>2843.9049999999997</v>
      </c>
      <c r="I18" s="57">
        <f>I17/12*13+1</f>
        <v>2939.7041666666669</v>
      </c>
      <c r="J18" s="57">
        <f>J17/12*13</f>
        <v>3034.5033333333331</v>
      </c>
      <c r="K18" s="57">
        <f>K17/12*13</f>
        <v>3130.3025000000002</v>
      </c>
      <c r="L18" s="57">
        <f>L17/12*13+1</f>
        <v>3225.8070833333331</v>
      </c>
      <c r="M18" s="57">
        <f t="shared" ref="M18:T18" si="5">M17/12*13</f>
        <v>3320.6062500000003</v>
      </c>
      <c r="N18" s="57">
        <f t="shared" si="5"/>
        <v>3416.4054166666665</v>
      </c>
      <c r="O18" s="57">
        <f t="shared" si="5"/>
        <v>3512.2045833333332</v>
      </c>
      <c r="P18" s="57">
        <f t="shared" si="5"/>
        <v>3606.7091666666665</v>
      </c>
      <c r="Q18" s="57">
        <f t="shared" si="5"/>
        <v>3702.5083333333332</v>
      </c>
      <c r="R18" s="57">
        <f t="shared" si="5"/>
        <v>3798.3074999999999</v>
      </c>
      <c r="S18" s="57">
        <f t="shared" si="5"/>
        <v>3894.106666666667</v>
      </c>
      <c r="T18" s="57">
        <f t="shared" si="5"/>
        <v>3988.6112500000004</v>
      </c>
    </row>
    <row r="19" spans="1:20">
      <c r="A19" s="44"/>
      <c r="B19" s="52" t="s">
        <v>43</v>
      </c>
      <c r="C19" s="30">
        <v>1</v>
      </c>
      <c r="D19" s="31">
        <v>1901</v>
      </c>
      <c r="E19" s="31">
        <v>1975</v>
      </c>
      <c r="F19" s="31">
        <v>2049</v>
      </c>
      <c r="G19" s="31">
        <v>2123</v>
      </c>
      <c r="H19" s="31">
        <v>2196</v>
      </c>
      <c r="I19" s="31">
        <v>2270</v>
      </c>
      <c r="J19" s="31">
        <v>2344</v>
      </c>
      <c r="K19" s="31">
        <v>2418</v>
      </c>
      <c r="L19" s="31">
        <v>2491</v>
      </c>
      <c r="M19" s="31">
        <v>2565</v>
      </c>
      <c r="N19" s="31">
        <v>2639</v>
      </c>
      <c r="O19" s="31">
        <v>2713</v>
      </c>
      <c r="P19" s="31">
        <v>2786</v>
      </c>
      <c r="Q19" s="31">
        <v>2860</v>
      </c>
      <c r="R19" s="31">
        <v>2934</v>
      </c>
      <c r="S19" s="31">
        <v>3008</v>
      </c>
      <c r="T19" s="31">
        <v>3081</v>
      </c>
    </row>
    <row r="20" spans="1:20">
      <c r="A20" s="48">
        <v>2</v>
      </c>
      <c r="B20" s="53" t="s">
        <v>44</v>
      </c>
      <c r="C20" s="30">
        <v>2</v>
      </c>
      <c r="D20" s="54">
        <f>D19*$H44/100</f>
        <v>2271.6950000000002</v>
      </c>
      <c r="E20" s="54">
        <f t="shared" ref="E20:T20" si="6">E19*$H44/100</f>
        <v>2360.125</v>
      </c>
      <c r="F20" s="54">
        <f t="shared" si="6"/>
        <v>2448.5549999999998</v>
      </c>
      <c r="G20" s="54">
        <f t="shared" si="6"/>
        <v>2536.9850000000001</v>
      </c>
      <c r="H20" s="54">
        <f t="shared" si="6"/>
        <v>2624.22</v>
      </c>
      <c r="I20" s="54">
        <f t="shared" si="6"/>
        <v>2712.65</v>
      </c>
      <c r="J20" s="54">
        <f t="shared" si="6"/>
        <v>2801.08</v>
      </c>
      <c r="K20" s="54">
        <f t="shared" si="6"/>
        <v>2889.51</v>
      </c>
      <c r="L20" s="54">
        <f t="shared" si="6"/>
        <v>2976.7449999999999</v>
      </c>
      <c r="M20" s="54">
        <f t="shared" si="6"/>
        <v>3065.1750000000002</v>
      </c>
      <c r="N20" s="54">
        <f t="shared" si="6"/>
        <v>3153.605</v>
      </c>
      <c r="O20" s="54">
        <f t="shared" si="6"/>
        <v>3242.0349999999999</v>
      </c>
      <c r="P20" s="54">
        <f t="shared" si="6"/>
        <v>3329.27</v>
      </c>
      <c r="Q20" s="54">
        <f t="shared" si="6"/>
        <v>3417.7</v>
      </c>
      <c r="R20" s="54">
        <f t="shared" si="6"/>
        <v>3506.13</v>
      </c>
      <c r="S20" s="54">
        <f t="shared" si="6"/>
        <v>3594.56</v>
      </c>
      <c r="T20" s="54">
        <f t="shared" si="6"/>
        <v>3681.7950000000001</v>
      </c>
    </row>
    <row r="21" spans="1:20">
      <c r="A21" s="51"/>
      <c r="B21" s="55" t="s">
        <v>42</v>
      </c>
      <c r="C21" s="36" t="s">
        <v>39</v>
      </c>
      <c r="D21" s="57">
        <f>D20/12*13</f>
        <v>2461.0029166666668</v>
      </c>
      <c r="E21" s="57">
        <f>E20/12*13+1</f>
        <v>2557.8020833333335</v>
      </c>
      <c r="F21" s="57">
        <f>F20/12*13</f>
        <v>2652.6012499999997</v>
      </c>
      <c r="G21" s="57">
        <f>G20/12*13</f>
        <v>2748.4004166666668</v>
      </c>
      <c r="H21" s="57">
        <f>H20/12*13+1</f>
        <v>2843.9049999999997</v>
      </c>
      <c r="I21" s="57">
        <f>I20/12*13+1</f>
        <v>2939.7041666666669</v>
      </c>
      <c r="J21" s="57">
        <f>J20/12*13</f>
        <v>3034.5033333333331</v>
      </c>
      <c r="K21" s="57">
        <f>K20/12*13</f>
        <v>3130.3025000000002</v>
      </c>
      <c r="L21" s="57">
        <f>L20/12*13+1</f>
        <v>3225.8070833333331</v>
      </c>
      <c r="M21" s="57">
        <f t="shared" ref="M21:T21" si="7">M20/12*13</f>
        <v>3320.6062500000003</v>
      </c>
      <c r="N21" s="57">
        <f t="shared" si="7"/>
        <v>3416.4054166666665</v>
      </c>
      <c r="O21" s="57">
        <f t="shared" si="7"/>
        <v>3512.2045833333332</v>
      </c>
      <c r="P21" s="57">
        <f t="shared" si="7"/>
        <v>3606.7091666666665</v>
      </c>
      <c r="Q21" s="57">
        <f t="shared" si="7"/>
        <v>3702.5083333333332</v>
      </c>
      <c r="R21" s="57">
        <f t="shared" si="7"/>
        <v>3798.3074999999999</v>
      </c>
      <c r="S21" s="57">
        <f t="shared" si="7"/>
        <v>3894.106666666667</v>
      </c>
      <c r="T21" s="57">
        <f t="shared" si="7"/>
        <v>3988.6112500000004</v>
      </c>
    </row>
    <row r="22" spans="1:20">
      <c r="A22" s="48"/>
      <c r="B22" s="67" t="s">
        <v>43</v>
      </c>
      <c r="C22" s="34" t="s">
        <v>58</v>
      </c>
      <c r="D22" s="54">
        <f>D25*1.04</f>
        <v>1581.8400000000001</v>
      </c>
      <c r="E22" s="54">
        <f t="shared" ref="E22:T24" si="8">E25*1.04</f>
        <v>1643.2</v>
      </c>
      <c r="F22" s="54">
        <f t="shared" si="8"/>
        <v>1704.56</v>
      </c>
      <c r="G22" s="54">
        <f t="shared" si="8"/>
        <v>1765.92</v>
      </c>
      <c r="H22" s="54">
        <f t="shared" si="8"/>
        <v>1827.28</v>
      </c>
      <c r="I22" s="54">
        <f t="shared" si="8"/>
        <v>1888.64</v>
      </c>
      <c r="J22" s="54">
        <f t="shared" si="8"/>
        <v>1950</v>
      </c>
      <c r="K22" s="54">
        <f t="shared" si="8"/>
        <v>2011.3600000000001</v>
      </c>
      <c r="L22" s="54">
        <f t="shared" si="8"/>
        <v>2072.7200000000003</v>
      </c>
      <c r="M22" s="54">
        <f t="shared" si="8"/>
        <v>2134.08</v>
      </c>
      <c r="N22" s="54">
        <f t="shared" si="8"/>
        <v>2195.44</v>
      </c>
      <c r="O22" s="54">
        <f t="shared" si="8"/>
        <v>2256.8000000000002</v>
      </c>
      <c r="P22" s="54">
        <f t="shared" si="8"/>
        <v>2318.16</v>
      </c>
      <c r="Q22" s="54">
        <f t="shared" si="8"/>
        <v>2379.52</v>
      </c>
      <c r="R22" s="54">
        <f t="shared" si="8"/>
        <v>2440.88</v>
      </c>
      <c r="S22" s="54">
        <f t="shared" si="8"/>
        <v>2502.2400000000002</v>
      </c>
      <c r="T22" s="54">
        <f t="shared" si="8"/>
        <v>2563.6</v>
      </c>
    </row>
    <row r="23" spans="1:20">
      <c r="A23" s="48">
        <v>1.1000000000000001</v>
      </c>
      <c r="B23" s="67" t="s">
        <v>59</v>
      </c>
      <c r="C23" s="34" t="s">
        <v>60</v>
      </c>
      <c r="D23" s="54">
        <f t="shared" ref="D23:S24" si="9">D26*1.04</f>
        <v>1890.2988</v>
      </c>
      <c r="E23" s="54">
        <f t="shared" si="9"/>
        <v>1963.624</v>
      </c>
      <c r="F23" s="54">
        <f t="shared" si="9"/>
        <v>2036.9492</v>
      </c>
      <c r="G23" s="54">
        <f t="shared" si="9"/>
        <v>2110.2743999999998</v>
      </c>
      <c r="H23" s="54">
        <f t="shared" si="9"/>
        <v>2183.5996</v>
      </c>
      <c r="I23" s="54">
        <f t="shared" si="9"/>
        <v>2256.9247999999998</v>
      </c>
      <c r="J23" s="54">
        <f t="shared" si="9"/>
        <v>2330.25</v>
      </c>
      <c r="K23" s="54">
        <f t="shared" si="9"/>
        <v>2403.5752000000002</v>
      </c>
      <c r="L23" s="54">
        <f t="shared" si="9"/>
        <v>2476.9004000000004</v>
      </c>
      <c r="M23" s="54">
        <f t="shared" si="9"/>
        <v>2550.2255999999998</v>
      </c>
      <c r="N23" s="54">
        <f t="shared" si="9"/>
        <v>2623.5508</v>
      </c>
      <c r="O23" s="54">
        <f t="shared" si="9"/>
        <v>2696.8760000000002</v>
      </c>
      <c r="P23" s="54">
        <f t="shared" si="9"/>
        <v>2770.2012000000004</v>
      </c>
      <c r="Q23" s="54">
        <f t="shared" si="9"/>
        <v>2843.5263999999997</v>
      </c>
      <c r="R23" s="54">
        <f t="shared" si="9"/>
        <v>2916.8516</v>
      </c>
      <c r="S23" s="54">
        <f t="shared" si="9"/>
        <v>2990.1768000000002</v>
      </c>
      <c r="T23" s="54">
        <f t="shared" si="8"/>
        <v>3063.5020000000004</v>
      </c>
    </row>
    <row r="24" spans="1:20">
      <c r="A24" s="48"/>
      <c r="B24" s="67" t="s">
        <v>61</v>
      </c>
      <c r="C24" s="36" t="s">
        <v>39</v>
      </c>
      <c r="D24" s="56">
        <f t="shared" si="9"/>
        <v>2047.8237000000001</v>
      </c>
      <c r="E24" s="56">
        <f t="shared" si="9"/>
        <v>2127.2593333333334</v>
      </c>
      <c r="F24" s="56">
        <f t="shared" si="9"/>
        <v>2206.6949666666669</v>
      </c>
      <c r="G24" s="56">
        <f t="shared" si="9"/>
        <v>2286.1306</v>
      </c>
      <c r="H24" s="56">
        <f t="shared" si="9"/>
        <v>2365.566233333333</v>
      </c>
      <c r="I24" s="56">
        <f t="shared" si="9"/>
        <v>2445.0018666666665</v>
      </c>
      <c r="J24" s="56">
        <f t="shared" si="9"/>
        <v>2524.4375</v>
      </c>
      <c r="K24" s="56">
        <f t="shared" si="9"/>
        <v>2603.8731333333335</v>
      </c>
      <c r="L24" s="56">
        <f t="shared" si="9"/>
        <v>2683.308766666667</v>
      </c>
      <c r="M24" s="56">
        <f t="shared" si="9"/>
        <v>2762.7444</v>
      </c>
      <c r="N24" s="56">
        <f t="shared" si="9"/>
        <v>2842.1800333333331</v>
      </c>
      <c r="O24" s="56">
        <f t="shared" si="9"/>
        <v>2921.615666666667</v>
      </c>
      <c r="P24" s="56">
        <f t="shared" si="9"/>
        <v>3001.0513000000005</v>
      </c>
      <c r="Q24" s="56">
        <f t="shared" si="9"/>
        <v>3080.4869333333336</v>
      </c>
      <c r="R24" s="56">
        <f t="shared" si="9"/>
        <v>3159.9225666666666</v>
      </c>
      <c r="S24" s="56">
        <f t="shared" si="9"/>
        <v>3239.3582000000001</v>
      </c>
      <c r="T24" s="56">
        <f t="shared" si="8"/>
        <v>3318.7938333333336</v>
      </c>
    </row>
    <row r="25" spans="1:20">
      <c r="A25" s="44"/>
      <c r="B25" s="52" t="s">
        <v>43</v>
      </c>
      <c r="C25" s="30">
        <v>1</v>
      </c>
      <c r="D25" s="31">
        <v>1521</v>
      </c>
      <c r="E25" s="31">
        <v>1580</v>
      </c>
      <c r="F25" s="31">
        <v>1639</v>
      </c>
      <c r="G25" s="31">
        <v>1698</v>
      </c>
      <c r="H25" s="31">
        <v>1757</v>
      </c>
      <c r="I25" s="31">
        <v>1816</v>
      </c>
      <c r="J25" s="31">
        <v>1875</v>
      </c>
      <c r="K25" s="31">
        <v>1934</v>
      </c>
      <c r="L25" s="31">
        <v>1993</v>
      </c>
      <c r="M25" s="31">
        <v>2052</v>
      </c>
      <c r="N25" s="31">
        <v>2111</v>
      </c>
      <c r="O25" s="31">
        <v>2170</v>
      </c>
      <c r="P25" s="31">
        <v>2229</v>
      </c>
      <c r="Q25" s="31">
        <v>2288</v>
      </c>
      <c r="R25" s="31">
        <v>2347</v>
      </c>
      <c r="S25" s="31">
        <v>2406</v>
      </c>
      <c r="T25" s="31">
        <v>2465</v>
      </c>
    </row>
    <row r="26" spans="1:20">
      <c r="A26" s="48">
        <v>1</v>
      </c>
      <c r="B26" s="53" t="s">
        <v>62</v>
      </c>
      <c r="C26" s="30">
        <v>2</v>
      </c>
      <c r="D26" s="54">
        <f>D25*$H44/100</f>
        <v>1817.595</v>
      </c>
      <c r="E26" s="54">
        <f t="shared" ref="E26:T26" si="10">E25*$H44/100</f>
        <v>1888.1</v>
      </c>
      <c r="F26" s="54">
        <f t="shared" si="10"/>
        <v>1958.605</v>
      </c>
      <c r="G26" s="54">
        <f t="shared" si="10"/>
        <v>2029.11</v>
      </c>
      <c r="H26" s="54">
        <f t="shared" si="10"/>
        <v>2099.6149999999998</v>
      </c>
      <c r="I26" s="54">
        <f t="shared" si="10"/>
        <v>2170.12</v>
      </c>
      <c r="J26" s="54">
        <f t="shared" si="10"/>
        <v>2240.625</v>
      </c>
      <c r="K26" s="54">
        <f t="shared" si="10"/>
        <v>2311.13</v>
      </c>
      <c r="L26" s="54">
        <f t="shared" si="10"/>
        <v>2381.6350000000002</v>
      </c>
      <c r="M26" s="54">
        <f t="shared" si="10"/>
        <v>2452.14</v>
      </c>
      <c r="N26" s="54">
        <f t="shared" si="10"/>
        <v>2522.645</v>
      </c>
      <c r="O26" s="54">
        <f t="shared" si="10"/>
        <v>2593.15</v>
      </c>
      <c r="P26" s="54">
        <f t="shared" si="10"/>
        <v>2663.6550000000002</v>
      </c>
      <c r="Q26" s="54">
        <f t="shared" si="10"/>
        <v>2734.16</v>
      </c>
      <c r="R26" s="54">
        <f t="shared" si="10"/>
        <v>2804.665</v>
      </c>
      <c r="S26" s="54">
        <f t="shared" si="10"/>
        <v>2875.17</v>
      </c>
      <c r="T26" s="54">
        <f t="shared" si="10"/>
        <v>2945.6750000000002</v>
      </c>
    </row>
    <row r="27" spans="1:20">
      <c r="A27" s="51"/>
      <c r="B27" s="55" t="s">
        <v>63</v>
      </c>
      <c r="C27" s="36" t="s">
        <v>39</v>
      </c>
      <c r="D27" s="57">
        <f t="shared" ref="D27:T27" si="11">D26/12*13</f>
        <v>1969.06125</v>
      </c>
      <c r="E27" s="57">
        <f t="shared" si="11"/>
        <v>2045.4416666666666</v>
      </c>
      <c r="F27" s="57">
        <f t="shared" si="11"/>
        <v>2121.8220833333335</v>
      </c>
      <c r="G27" s="57">
        <f t="shared" si="11"/>
        <v>2198.2024999999999</v>
      </c>
      <c r="H27" s="57">
        <f t="shared" si="11"/>
        <v>2274.5829166666663</v>
      </c>
      <c r="I27" s="57">
        <f t="shared" si="11"/>
        <v>2350.9633333333331</v>
      </c>
      <c r="J27" s="57">
        <f t="shared" si="11"/>
        <v>2427.34375</v>
      </c>
      <c r="K27" s="57">
        <f t="shared" si="11"/>
        <v>2503.7241666666669</v>
      </c>
      <c r="L27" s="57">
        <f t="shared" si="11"/>
        <v>2580.1045833333337</v>
      </c>
      <c r="M27" s="57">
        <f t="shared" si="11"/>
        <v>2656.4850000000001</v>
      </c>
      <c r="N27" s="57">
        <f t="shared" si="11"/>
        <v>2732.8654166666665</v>
      </c>
      <c r="O27" s="57">
        <f t="shared" si="11"/>
        <v>2809.2458333333334</v>
      </c>
      <c r="P27" s="57">
        <f t="shared" si="11"/>
        <v>2885.6262500000003</v>
      </c>
      <c r="Q27" s="57">
        <f t="shared" si="11"/>
        <v>2962.0066666666667</v>
      </c>
      <c r="R27" s="57">
        <f t="shared" si="11"/>
        <v>3038.3870833333331</v>
      </c>
      <c r="S27" s="57">
        <f t="shared" si="11"/>
        <v>3114.7674999999999</v>
      </c>
      <c r="T27" s="57">
        <f t="shared" si="11"/>
        <v>3191.1479166666668</v>
      </c>
    </row>
    <row r="28" spans="1:20" ht="12" customHeight="1">
      <c r="A28" s="5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102" customFormat="1" ht="12.75" customHeight="1">
      <c r="A29" s="97"/>
      <c r="B29" s="166" t="s">
        <v>69</v>
      </c>
      <c r="C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0" s="102" customFormat="1" ht="12.75" customHeight="1">
      <c r="A30" s="101"/>
      <c r="B30" s="100"/>
      <c r="C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s="102" customFormat="1" ht="12.75" customHeight="1">
      <c r="A31" s="97"/>
      <c r="B31" s="101" t="s">
        <v>70</v>
      </c>
      <c r="C31" s="101"/>
      <c r="E31" s="212">
        <f>H44</f>
        <v>119.5</v>
      </c>
      <c r="F31" s="218" t="s">
        <v>101</v>
      </c>
      <c r="G31" s="168" t="s">
        <v>28</v>
      </c>
      <c r="I31" s="101"/>
      <c r="J31" s="211"/>
      <c r="K31" s="214"/>
      <c r="M31" s="100"/>
      <c r="N31" s="100"/>
      <c r="O31" s="100"/>
      <c r="P31" s="100"/>
      <c r="Q31" s="100"/>
      <c r="R31" s="100"/>
      <c r="S31" s="100"/>
      <c r="T31" s="100"/>
    </row>
    <row r="32" spans="1:20" s="102" customFormat="1" ht="12.75" customHeight="1">
      <c r="A32" s="97"/>
      <c r="B32" s="101"/>
      <c r="C32" s="101"/>
      <c r="F32" s="101"/>
      <c r="G32" s="101"/>
      <c r="H32" s="101"/>
      <c r="I32" s="101"/>
      <c r="J32" s="101"/>
      <c r="K32" s="101"/>
      <c r="L32" s="101"/>
      <c r="M32" s="100"/>
      <c r="N32" s="100"/>
      <c r="O32" s="100"/>
      <c r="P32" s="100"/>
      <c r="Q32" s="100"/>
      <c r="R32" s="100"/>
      <c r="S32" s="100"/>
      <c r="T32" s="100"/>
    </row>
    <row r="33" spans="1:20" s="102" customFormat="1" ht="12.75" customHeight="1">
      <c r="A33" s="97"/>
      <c r="B33" s="98" t="s">
        <v>75</v>
      </c>
      <c r="C33" s="98"/>
      <c r="F33" s="98"/>
      <c r="G33" s="98"/>
      <c r="H33" s="98"/>
      <c r="I33" s="98"/>
      <c r="J33" s="98"/>
      <c r="K33" s="98"/>
      <c r="L33" s="98"/>
      <c r="M33" s="100"/>
      <c r="N33" s="100"/>
      <c r="O33" s="100" t="s">
        <v>2</v>
      </c>
      <c r="P33" s="100"/>
      <c r="Q33" s="100"/>
      <c r="R33" s="100"/>
      <c r="S33" s="100"/>
      <c r="T33" s="100"/>
    </row>
    <row r="34" spans="1:20" s="102" customFormat="1" ht="12.75" customHeight="1">
      <c r="B34" s="102" t="s">
        <v>71</v>
      </c>
    </row>
    <row r="35" spans="1:20" s="102" customFormat="1" ht="12.75" customHeight="1">
      <c r="B35" s="102" t="s">
        <v>72</v>
      </c>
    </row>
    <row r="36" spans="1:20" s="102" customFormat="1" ht="12.75" customHeight="1">
      <c r="M36" s="105"/>
      <c r="N36" s="106"/>
      <c r="O36" s="105"/>
      <c r="P36" s="106"/>
    </row>
    <row r="37" spans="1:20" s="102" customFormat="1" ht="12.75" customHeight="1">
      <c r="B37" s="102" t="s">
        <v>102</v>
      </c>
      <c r="M37" s="105"/>
      <c r="N37" s="106"/>
      <c r="O37" s="105"/>
      <c r="P37" s="106"/>
    </row>
    <row r="38" spans="1:20" s="70" customFormat="1" ht="12.75" customHeight="1">
      <c r="M38" s="88"/>
      <c r="N38" s="89"/>
      <c r="O38" s="88"/>
      <c r="P38" s="89"/>
    </row>
    <row r="39" spans="1:20" s="70" customFormat="1">
      <c r="H39" s="70" t="s">
        <v>74</v>
      </c>
    </row>
    <row r="40" spans="1:20" s="70" customFormat="1">
      <c r="D40" s="70" t="s">
        <v>24</v>
      </c>
      <c r="E40" s="70">
        <v>2008</v>
      </c>
      <c r="H40" s="70">
        <v>113.9</v>
      </c>
    </row>
    <row r="41" spans="1:20" s="70" customFormat="1">
      <c r="D41" s="70" t="s">
        <v>24</v>
      </c>
      <c r="E41" s="70">
        <v>2009</v>
      </c>
      <c r="H41" s="72">
        <v>116</v>
      </c>
      <c r="I41" s="70" t="s">
        <v>45</v>
      </c>
    </row>
    <row r="42" spans="1:20" s="70" customFormat="1">
      <c r="D42" s="70" t="s">
        <v>24</v>
      </c>
      <c r="E42" s="70">
        <v>2010</v>
      </c>
      <c r="H42" s="72">
        <v>116</v>
      </c>
    </row>
    <row r="43" spans="1:20" s="70" customFormat="1">
      <c r="D43" s="70" t="s">
        <v>24</v>
      </c>
      <c r="E43" s="70">
        <v>2011</v>
      </c>
      <c r="F43" s="70" t="s">
        <v>65</v>
      </c>
      <c r="G43" s="70">
        <v>2022</v>
      </c>
      <c r="H43" s="72">
        <v>116.3</v>
      </c>
    </row>
    <row r="44" spans="1:20" s="70" customFormat="1">
      <c r="D44" s="70" t="s">
        <v>24</v>
      </c>
      <c r="E44" s="70">
        <v>2023</v>
      </c>
      <c r="F44" s="70" t="s">
        <v>65</v>
      </c>
      <c r="H44" s="213">
        <v>119.5</v>
      </c>
      <c r="L44" s="72"/>
    </row>
    <row r="45" spans="1:20" s="70" customFormat="1"/>
    <row r="46" spans="1:20" s="70" customFormat="1"/>
  </sheetData>
  <pageMargins left="0.39370078740157483" right="0.23622047244094491" top="0.78740157480314965" bottom="0.59055118110236227" header="0.31496062992125984" footer="0.31496062992125984"/>
  <pageSetup paperSize="9" orientation="landscape" horizontalDpi="4294967293" r:id="rId1"/>
  <headerFooter>
    <oddFooter>&amp;L&amp;"Calibri Light,Standard"&amp;11&amp;D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2"/>
  <sheetViews>
    <sheetView view="pageLayout" zoomScaleNormal="100" workbookViewId="0">
      <selection activeCell="T15" sqref="T15"/>
    </sheetView>
  </sheetViews>
  <sheetFormatPr baseColWidth="10" defaultRowHeight="12.75"/>
  <cols>
    <col min="1" max="1" width="4.5703125" style="4" customWidth="1"/>
    <col min="2" max="2" width="4.85546875" style="4" customWidth="1"/>
    <col min="3" max="3" width="2.28515625" style="2" customWidth="1"/>
    <col min="4" max="20" width="7.28515625" style="2" customWidth="1"/>
    <col min="21" max="256" width="11.42578125" style="1"/>
    <col min="257" max="257" width="4.5703125" style="1" customWidth="1"/>
    <col min="258" max="258" width="4.85546875" style="1" customWidth="1"/>
    <col min="259" max="259" width="2.28515625" style="1" customWidth="1"/>
    <col min="260" max="276" width="7.28515625" style="1" customWidth="1"/>
    <col min="277" max="512" width="11.42578125" style="1"/>
    <col min="513" max="513" width="4.5703125" style="1" customWidth="1"/>
    <col min="514" max="514" width="4.85546875" style="1" customWidth="1"/>
    <col min="515" max="515" width="2.28515625" style="1" customWidth="1"/>
    <col min="516" max="532" width="7.28515625" style="1" customWidth="1"/>
    <col min="533" max="768" width="11.42578125" style="1"/>
    <col min="769" max="769" width="4.5703125" style="1" customWidth="1"/>
    <col min="770" max="770" width="4.85546875" style="1" customWidth="1"/>
    <col min="771" max="771" width="2.28515625" style="1" customWidth="1"/>
    <col min="772" max="788" width="7.28515625" style="1" customWidth="1"/>
    <col min="789" max="1024" width="11.42578125" style="1"/>
    <col min="1025" max="1025" width="4.5703125" style="1" customWidth="1"/>
    <col min="1026" max="1026" width="4.85546875" style="1" customWidth="1"/>
    <col min="1027" max="1027" width="2.28515625" style="1" customWidth="1"/>
    <col min="1028" max="1044" width="7.28515625" style="1" customWidth="1"/>
    <col min="1045" max="1280" width="11.42578125" style="1"/>
    <col min="1281" max="1281" width="4.5703125" style="1" customWidth="1"/>
    <col min="1282" max="1282" width="4.85546875" style="1" customWidth="1"/>
    <col min="1283" max="1283" width="2.28515625" style="1" customWidth="1"/>
    <col min="1284" max="1300" width="7.28515625" style="1" customWidth="1"/>
    <col min="1301" max="1536" width="11.42578125" style="1"/>
    <col min="1537" max="1537" width="4.5703125" style="1" customWidth="1"/>
    <col min="1538" max="1538" width="4.85546875" style="1" customWidth="1"/>
    <col min="1539" max="1539" width="2.28515625" style="1" customWidth="1"/>
    <col min="1540" max="1556" width="7.28515625" style="1" customWidth="1"/>
    <col min="1557" max="1792" width="11.42578125" style="1"/>
    <col min="1793" max="1793" width="4.5703125" style="1" customWidth="1"/>
    <col min="1794" max="1794" width="4.85546875" style="1" customWidth="1"/>
    <col min="1795" max="1795" width="2.28515625" style="1" customWidth="1"/>
    <col min="1796" max="1812" width="7.28515625" style="1" customWidth="1"/>
    <col min="1813" max="2048" width="11.42578125" style="1"/>
    <col min="2049" max="2049" width="4.5703125" style="1" customWidth="1"/>
    <col min="2050" max="2050" width="4.85546875" style="1" customWidth="1"/>
    <col min="2051" max="2051" width="2.28515625" style="1" customWidth="1"/>
    <col min="2052" max="2068" width="7.28515625" style="1" customWidth="1"/>
    <col min="2069" max="2304" width="11.42578125" style="1"/>
    <col min="2305" max="2305" width="4.5703125" style="1" customWidth="1"/>
    <col min="2306" max="2306" width="4.85546875" style="1" customWidth="1"/>
    <col min="2307" max="2307" width="2.28515625" style="1" customWidth="1"/>
    <col min="2308" max="2324" width="7.28515625" style="1" customWidth="1"/>
    <col min="2325" max="2560" width="11.42578125" style="1"/>
    <col min="2561" max="2561" width="4.5703125" style="1" customWidth="1"/>
    <col min="2562" max="2562" width="4.85546875" style="1" customWidth="1"/>
    <col min="2563" max="2563" width="2.28515625" style="1" customWidth="1"/>
    <col min="2564" max="2580" width="7.28515625" style="1" customWidth="1"/>
    <col min="2581" max="2816" width="11.42578125" style="1"/>
    <col min="2817" max="2817" width="4.5703125" style="1" customWidth="1"/>
    <col min="2818" max="2818" width="4.85546875" style="1" customWidth="1"/>
    <col min="2819" max="2819" width="2.28515625" style="1" customWidth="1"/>
    <col min="2820" max="2836" width="7.28515625" style="1" customWidth="1"/>
    <col min="2837" max="3072" width="11.42578125" style="1"/>
    <col min="3073" max="3073" width="4.5703125" style="1" customWidth="1"/>
    <col min="3074" max="3074" width="4.85546875" style="1" customWidth="1"/>
    <col min="3075" max="3075" width="2.28515625" style="1" customWidth="1"/>
    <col min="3076" max="3092" width="7.28515625" style="1" customWidth="1"/>
    <col min="3093" max="3328" width="11.42578125" style="1"/>
    <col min="3329" max="3329" width="4.5703125" style="1" customWidth="1"/>
    <col min="3330" max="3330" width="4.85546875" style="1" customWidth="1"/>
    <col min="3331" max="3331" width="2.28515625" style="1" customWidth="1"/>
    <col min="3332" max="3348" width="7.28515625" style="1" customWidth="1"/>
    <col min="3349" max="3584" width="11.42578125" style="1"/>
    <col min="3585" max="3585" width="4.5703125" style="1" customWidth="1"/>
    <col min="3586" max="3586" width="4.85546875" style="1" customWidth="1"/>
    <col min="3587" max="3587" width="2.28515625" style="1" customWidth="1"/>
    <col min="3588" max="3604" width="7.28515625" style="1" customWidth="1"/>
    <col min="3605" max="3840" width="11.42578125" style="1"/>
    <col min="3841" max="3841" width="4.5703125" style="1" customWidth="1"/>
    <col min="3842" max="3842" width="4.85546875" style="1" customWidth="1"/>
    <col min="3843" max="3843" width="2.28515625" style="1" customWidth="1"/>
    <col min="3844" max="3860" width="7.28515625" style="1" customWidth="1"/>
    <col min="3861" max="4096" width="11.42578125" style="1"/>
    <col min="4097" max="4097" width="4.5703125" style="1" customWidth="1"/>
    <col min="4098" max="4098" width="4.85546875" style="1" customWidth="1"/>
    <col min="4099" max="4099" width="2.28515625" style="1" customWidth="1"/>
    <col min="4100" max="4116" width="7.28515625" style="1" customWidth="1"/>
    <col min="4117" max="4352" width="11.42578125" style="1"/>
    <col min="4353" max="4353" width="4.5703125" style="1" customWidth="1"/>
    <col min="4354" max="4354" width="4.85546875" style="1" customWidth="1"/>
    <col min="4355" max="4355" width="2.28515625" style="1" customWidth="1"/>
    <col min="4356" max="4372" width="7.28515625" style="1" customWidth="1"/>
    <col min="4373" max="4608" width="11.42578125" style="1"/>
    <col min="4609" max="4609" width="4.5703125" style="1" customWidth="1"/>
    <col min="4610" max="4610" width="4.85546875" style="1" customWidth="1"/>
    <col min="4611" max="4611" width="2.28515625" style="1" customWidth="1"/>
    <col min="4612" max="4628" width="7.28515625" style="1" customWidth="1"/>
    <col min="4629" max="4864" width="11.42578125" style="1"/>
    <col min="4865" max="4865" width="4.5703125" style="1" customWidth="1"/>
    <col min="4866" max="4866" width="4.85546875" style="1" customWidth="1"/>
    <col min="4867" max="4867" width="2.28515625" style="1" customWidth="1"/>
    <col min="4868" max="4884" width="7.28515625" style="1" customWidth="1"/>
    <col min="4885" max="5120" width="11.42578125" style="1"/>
    <col min="5121" max="5121" width="4.5703125" style="1" customWidth="1"/>
    <col min="5122" max="5122" width="4.85546875" style="1" customWidth="1"/>
    <col min="5123" max="5123" width="2.28515625" style="1" customWidth="1"/>
    <col min="5124" max="5140" width="7.28515625" style="1" customWidth="1"/>
    <col min="5141" max="5376" width="11.42578125" style="1"/>
    <col min="5377" max="5377" width="4.5703125" style="1" customWidth="1"/>
    <col min="5378" max="5378" width="4.85546875" style="1" customWidth="1"/>
    <col min="5379" max="5379" width="2.28515625" style="1" customWidth="1"/>
    <col min="5380" max="5396" width="7.28515625" style="1" customWidth="1"/>
    <col min="5397" max="5632" width="11.42578125" style="1"/>
    <col min="5633" max="5633" width="4.5703125" style="1" customWidth="1"/>
    <col min="5634" max="5634" width="4.85546875" style="1" customWidth="1"/>
    <col min="5635" max="5635" width="2.28515625" style="1" customWidth="1"/>
    <col min="5636" max="5652" width="7.28515625" style="1" customWidth="1"/>
    <col min="5653" max="5888" width="11.42578125" style="1"/>
    <col min="5889" max="5889" width="4.5703125" style="1" customWidth="1"/>
    <col min="5890" max="5890" width="4.85546875" style="1" customWidth="1"/>
    <col min="5891" max="5891" width="2.28515625" style="1" customWidth="1"/>
    <col min="5892" max="5908" width="7.28515625" style="1" customWidth="1"/>
    <col min="5909" max="6144" width="11.42578125" style="1"/>
    <col min="6145" max="6145" width="4.5703125" style="1" customWidth="1"/>
    <col min="6146" max="6146" width="4.85546875" style="1" customWidth="1"/>
    <col min="6147" max="6147" width="2.28515625" style="1" customWidth="1"/>
    <col min="6148" max="6164" width="7.28515625" style="1" customWidth="1"/>
    <col min="6165" max="6400" width="11.42578125" style="1"/>
    <col min="6401" max="6401" width="4.5703125" style="1" customWidth="1"/>
    <col min="6402" max="6402" width="4.85546875" style="1" customWidth="1"/>
    <col min="6403" max="6403" width="2.28515625" style="1" customWidth="1"/>
    <col min="6404" max="6420" width="7.28515625" style="1" customWidth="1"/>
    <col min="6421" max="6656" width="11.42578125" style="1"/>
    <col min="6657" max="6657" width="4.5703125" style="1" customWidth="1"/>
    <col min="6658" max="6658" width="4.85546875" style="1" customWidth="1"/>
    <col min="6659" max="6659" width="2.28515625" style="1" customWidth="1"/>
    <col min="6660" max="6676" width="7.28515625" style="1" customWidth="1"/>
    <col min="6677" max="6912" width="11.42578125" style="1"/>
    <col min="6913" max="6913" width="4.5703125" style="1" customWidth="1"/>
    <col min="6914" max="6914" width="4.85546875" style="1" customWidth="1"/>
    <col min="6915" max="6915" width="2.28515625" style="1" customWidth="1"/>
    <col min="6916" max="6932" width="7.28515625" style="1" customWidth="1"/>
    <col min="6933" max="7168" width="11.42578125" style="1"/>
    <col min="7169" max="7169" width="4.5703125" style="1" customWidth="1"/>
    <col min="7170" max="7170" width="4.85546875" style="1" customWidth="1"/>
    <col min="7171" max="7171" width="2.28515625" style="1" customWidth="1"/>
    <col min="7172" max="7188" width="7.28515625" style="1" customWidth="1"/>
    <col min="7189" max="7424" width="11.42578125" style="1"/>
    <col min="7425" max="7425" width="4.5703125" style="1" customWidth="1"/>
    <col min="7426" max="7426" width="4.85546875" style="1" customWidth="1"/>
    <col min="7427" max="7427" width="2.28515625" style="1" customWidth="1"/>
    <col min="7428" max="7444" width="7.28515625" style="1" customWidth="1"/>
    <col min="7445" max="7680" width="11.42578125" style="1"/>
    <col min="7681" max="7681" width="4.5703125" style="1" customWidth="1"/>
    <col min="7682" max="7682" width="4.85546875" style="1" customWidth="1"/>
    <col min="7683" max="7683" width="2.28515625" style="1" customWidth="1"/>
    <col min="7684" max="7700" width="7.28515625" style="1" customWidth="1"/>
    <col min="7701" max="7936" width="11.42578125" style="1"/>
    <col min="7937" max="7937" width="4.5703125" style="1" customWidth="1"/>
    <col min="7938" max="7938" width="4.85546875" style="1" customWidth="1"/>
    <col min="7939" max="7939" width="2.28515625" style="1" customWidth="1"/>
    <col min="7940" max="7956" width="7.28515625" style="1" customWidth="1"/>
    <col min="7957" max="8192" width="11.42578125" style="1"/>
    <col min="8193" max="8193" width="4.5703125" style="1" customWidth="1"/>
    <col min="8194" max="8194" width="4.85546875" style="1" customWidth="1"/>
    <col min="8195" max="8195" width="2.28515625" style="1" customWidth="1"/>
    <col min="8196" max="8212" width="7.28515625" style="1" customWidth="1"/>
    <col min="8213" max="8448" width="11.42578125" style="1"/>
    <col min="8449" max="8449" width="4.5703125" style="1" customWidth="1"/>
    <col min="8450" max="8450" width="4.85546875" style="1" customWidth="1"/>
    <col min="8451" max="8451" width="2.28515625" style="1" customWidth="1"/>
    <col min="8452" max="8468" width="7.28515625" style="1" customWidth="1"/>
    <col min="8469" max="8704" width="11.42578125" style="1"/>
    <col min="8705" max="8705" width="4.5703125" style="1" customWidth="1"/>
    <col min="8706" max="8706" width="4.85546875" style="1" customWidth="1"/>
    <col min="8707" max="8707" width="2.28515625" style="1" customWidth="1"/>
    <col min="8708" max="8724" width="7.28515625" style="1" customWidth="1"/>
    <col min="8725" max="8960" width="11.42578125" style="1"/>
    <col min="8961" max="8961" width="4.5703125" style="1" customWidth="1"/>
    <col min="8962" max="8962" width="4.85546875" style="1" customWidth="1"/>
    <col min="8963" max="8963" width="2.28515625" style="1" customWidth="1"/>
    <col min="8964" max="8980" width="7.28515625" style="1" customWidth="1"/>
    <col min="8981" max="9216" width="11.42578125" style="1"/>
    <col min="9217" max="9217" width="4.5703125" style="1" customWidth="1"/>
    <col min="9218" max="9218" width="4.85546875" style="1" customWidth="1"/>
    <col min="9219" max="9219" width="2.28515625" style="1" customWidth="1"/>
    <col min="9220" max="9236" width="7.28515625" style="1" customWidth="1"/>
    <col min="9237" max="9472" width="11.42578125" style="1"/>
    <col min="9473" max="9473" width="4.5703125" style="1" customWidth="1"/>
    <col min="9474" max="9474" width="4.85546875" style="1" customWidth="1"/>
    <col min="9475" max="9475" width="2.28515625" style="1" customWidth="1"/>
    <col min="9476" max="9492" width="7.28515625" style="1" customWidth="1"/>
    <col min="9493" max="9728" width="11.42578125" style="1"/>
    <col min="9729" max="9729" width="4.5703125" style="1" customWidth="1"/>
    <col min="9730" max="9730" width="4.85546875" style="1" customWidth="1"/>
    <col min="9731" max="9731" width="2.28515625" style="1" customWidth="1"/>
    <col min="9732" max="9748" width="7.28515625" style="1" customWidth="1"/>
    <col min="9749" max="9984" width="11.42578125" style="1"/>
    <col min="9985" max="9985" width="4.5703125" style="1" customWidth="1"/>
    <col min="9986" max="9986" width="4.85546875" style="1" customWidth="1"/>
    <col min="9987" max="9987" width="2.28515625" style="1" customWidth="1"/>
    <col min="9988" max="10004" width="7.28515625" style="1" customWidth="1"/>
    <col min="10005" max="10240" width="11.42578125" style="1"/>
    <col min="10241" max="10241" width="4.5703125" style="1" customWidth="1"/>
    <col min="10242" max="10242" width="4.85546875" style="1" customWidth="1"/>
    <col min="10243" max="10243" width="2.28515625" style="1" customWidth="1"/>
    <col min="10244" max="10260" width="7.28515625" style="1" customWidth="1"/>
    <col min="10261" max="10496" width="11.42578125" style="1"/>
    <col min="10497" max="10497" width="4.5703125" style="1" customWidth="1"/>
    <col min="10498" max="10498" width="4.85546875" style="1" customWidth="1"/>
    <col min="10499" max="10499" width="2.28515625" style="1" customWidth="1"/>
    <col min="10500" max="10516" width="7.28515625" style="1" customWidth="1"/>
    <col min="10517" max="10752" width="11.42578125" style="1"/>
    <col min="10753" max="10753" width="4.5703125" style="1" customWidth="1"/>
    <col min="10754" max="10754" width="4.85546875" style="1" customWidth="1"/>
    <col min="10755" max="10755" width="2.28515625" style="1" customWidth="1"/>
    <col min="10756" max="10772" width="7.28515625" style="1" customWidth="1"/>
    <col min="10773" max="11008" width="11.42578125" style="1"/>
    <col min="11009" max="11009" width="4.5703125" style="1" customWidth="1"/>
    <col min="11010" max="11010" width="4.85546875" style="1" customWidth="1"/>
    <col min="11011" max="11011" width="2.28515625" style="1" customWidth="1"/>
    <col min="11012" max="11028" width="7.28515625" style="1" customWidth="1"/>
    <col min="11029" max="11264" width="11.42578125" style="1"/>
    <col min="11265" max="11265" width="4.5703125" style="1" customWidth="1"/>
    <col min="11266" max="11266" width="4.85546875" style="1" customWidth="1"/>
    <col min="11267" max="11267" width="2.28515625" style="1" customWidth="1"/>
    <col min="11268" max="11284" width="7.28515625" style="1" customWidth="1"/>
    <col min="11285" max="11520" width="11.42578125" style="1"/>
    <col min="11521" max="11521" width="4.5703125" style="1" customWidth="1"/>
    <col min="11522" max="11522" width="4.85546875" style="1" customWidth="1"/>
    <col min="11523" max="11523" width="2.28515625" style="1" customWidth="1"/>
    <col min="11524" max="11540" width="7.28515625" style="1" customWidth="1"/>
    <col min="11541" max="11776" width="11.42578125" style="1"/>
    <col min="11777" max="11777" width="4.5703125" style="1" customWidth="1"/>
    <col min="11778" max="11778" width="4.85546875" style="1" customWidth="1"/>
    <col min="11779" max="11779" width="2.28515625" style="1" customWidth="1"/>
    <col min="11780" max="11796" width="7.28515625" style="1" customWidth="1"/>
    <col min="11797" max="12032" width="11.42578125" style="1"/>
    <col min="12033" max="12033" width="4.5703125" style="1" customWidth="1"/>
    <col min="12034" max="12034" width="4.85546875" style="1" customWidth="1"/>
    <col min="12035" max="12035" width="2.28515625" style="1" customWidth="1"/>
    <col min="12036" max="12052" width="7.28515625" style="1" customWidth="1"/>
    <col min="12053" max="12288" width="11.42578125" style="1"/>
    <col min="12289" max="12289" width="4.5703125" style="1" customWidth="1"/>
    <col min="12290" max="12290" width="4.85546875" style="1" customWidth="1"/>
    <col min="12291" max="12291" width="2.28515625" style="1" customWidth="1"/>
    <col min="12292" max="12308" width="7.28515625" style="1" customWidth="1"/>
    <col min="12309" max="12544" width="11.42578125" style="1"/>
    <col min="12545" max="12545" width="4.5703125" style="1" customWidth="1"/>
    <col min="12546" max="12546" width="4.85546875" style="1" customWidth="1"/>
    <col min="12547" max="12547" width="2.28515625" style="1" customWidth="1"/>
    <col min="12548" max="12564" width="7.28515625" style="1" customWidth="1"/>
    <col min="12565" max="12800" width="11.42578125" style="1"/>
    <col min="12801" max="12801" width="4.5703125" style="1" customWidth="1"/>
    <col min="12802" max="12802" width="4.85546875" style="1" customWidth="1"/>
    <col min="12803" max="12803" width="2.28515625" style="1" customWidth="1"/>
    <col min="12804" max="12820" width="7.28515625" style="1" customWidth="1"/>
    <col min="12821" max="13056" width="11.42578125" style="1"/>
    <col min="13057" max="13057" width="4.5703125" style="1" customWidth="1"/>
    <col min="13058" max="13058" width="4.85546875" style="1" customWidth="1"/>
    <col min="13059" max="13059" width="2.28515625" style="1" customWidth="1"/>
    <col min="13060" max="13076" width="7.28515625" style="1" customWidth="1"/>
    <col min="13077" max="13312" width="11.42578125" style="1"/>
    <col min="13313" max="13313" width="4.5703125" style="1" customWidth="1"/>
    <col min="13314" max="13314" width="4.85546875" style="1" customWidth="1"/>
    <col min="13315" max="13315" width="2.28515625" style="1" customWidth="1"/>
    <col min="13316" max="13332" width="7.28515625" style="1" customWidth="1"/>
    <col min="13333" max="13568" width="11.42578125" style="1"/>
    <col min="13569" max="13569" width="4.5703125" style="1" customWidth="1"/>
    <col min="13570" max="13570" width="4.85546875" style="1" customWidth="1"/>
    <col min="13571" max="13571" width="2.28515625" style="1" customWidth="1"/>
    <col min="13572" max="13588" width="7.28515625" style="1" customWidth="1"/>
    <col min="13589" max="13824" width="11.42578125" style="1"/>
    <col min="13825" max="13825" width="4.5703125" style="1" customWidth="1"/>
    <col min="13826" max="13826" width="4.85546875" style="1" customWidth="1"/>
    <col min="13827" max="13827" width="2.28515625" style="1" customWidth="1"/>
    <col min="13828" max="13844" width="7.28515625" style="1" customWidth="1"/>
    <col min="13845" max="14080" width="11.42578125" style="1"/>
    <col min="14081" max="14081" width="4.5703125" style="1" customWidth="1"/>
    <col min="14082" max="14082" width="4.85546875" style="1" customWidth="1"/>
    <col min="14083" max="14083" width="2.28515625" style="1" customWidth="1"/>
    <col min="14084" max="14100" width="7.28515625" style="1" customWidth="1"/>
    <col min="14101" max="14336" width="11.42578125" style="1"/>
    <col min="14337" max="14337" width="4.5703125" style="1" customWidth="1"/>
    <col min="14338" max="14338" width="4.85546875" style="1" customWidth="1"/>
    <col min="14339" max="14339" width="2.28515625" style="1" customWidth="1"/>
    <col min="14340" max="14356" width="7.28515625" style="1" customWidth="1"/>
    <col min="14357" max="14592" width="11.42578125" style="1"/>
    <col min="14593" max="14593" width="4.5703125" style="1" customWidth="1"/>
    <col min="14594" max="14594" width="4.85546875" style="1" customWidth="1"/>
    <col min="14595" max="14595" width="2.28515625" style="1" customWidth="1"/>
    <col min="14596" max="14612" width="7.28515625" style="1" customWidth="1"/>
    <col min="14613" max="14848" width="11.42578125" style="1"/>
    <col min="14849" max="14849" width="4.5703125" style="1" customWidth="1"/>
    <col min="14850" max="14850" width="4.85546875" style="1" customWidth="1"/>
    <col min="14851" max="14851" width="2.28515625" style="1" customWidth="1"/>
    <col min="14852" max="14868" width="7.28515625" style="1" customWidth="1"/>
    <col min="14869" max="15104" width="11.42578125" style="1"/>
    <col min="15105" max="15105" width="4.5703125" style="1" customWidth="1"/>
    <col min="15106" max="15106" width="4.85546875" style="1" customWidth="1"/>
    <col min="15107" max="15107" width="2.28515625" style="1" customWidth="1"/>
    <col min="15108" max="15124" width="7.28515625" style="1" customWidth="1"/>
    <col min="15125" max="15360" width="11.42578125" style="1"/>
    <col min="15361" max="15361" width="4.5703125" style="1" customWidth="1"/>
    <col min="15362" max="15362" width="4.85546875" style="1" customWidth="1"/>
    <col min="15363" max="15363" width="2.28515625" style="1" customWidth="1"/>
    <col min="15364" max="15380" width="7.28515625" style="1" customWidth="1"/>
    <col min="15381" max="15616" width="11.42578125" style="1"/>
    <col min="15617" max="15617" width="4.5703125" style="1" customWidth="1"/>
    <col min="15618" max="15618" width="4.85546875" style="1" customWidth="1"/>
    <col min="15619" max="15619" width="2.28515625" style="1" customWidth="1"/>
    <col min="15620" max="15636" width="7.28515625" style="1" customWidth="1"/>
    <col min="15637" max="15872" width="11.42578125" style="1"/>
    <col min="15873" max="15873" width="4.5703125" style="1" customWidth="1"/>
    <col min="15874" max="15874" width="4.85546875" style="1" customWidth="1"/>
    <col min="15875" max="15875" width="2.28515625" style="1" customWidth="1"/>
    <col min="15876" max="15892" width="7.28515625" style="1" customWidth="1"/>
    <col min="15893" max="16128" width="11.42578125" style="1"/>
    <col min="16129" max="16129" width="4.5703125" style="1" customWidth="1"/>
    <col min="16130" max="16130" width="4.85546875" style="1" customWidth="1"/>
    <col min="16131" max="16131" width="2.28515625" style="1" customWidth="1"/>
    <col min="16132" max="16148" width="7.28515625" style="1" customWidth="1"/>
    <col min="16149" max="16384" width="11.42578125" style="1"/>
  </cols>
  <sheetData>
    <row r="1" spans="1:47" ht="23.25">
      <c r="A1" s="85" t="s">
        <v>96</v>
      </c>
      <c r="B1" s="85"/>
      <c r="C1" s="86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47" ht="10.5" customHeight="1">
      <c r="A2" s="85"/>
      <c r="B2" s="85"/>
      <c r="C2" s="86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47" s="17" customFormat="1" ht="21">
      <c r="A3" s="71" t="s">
        <v>12</v>
      </c>
      <c r="B3" s="71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"/>
      <c r="P3" s="3"/>
      <c r="Q3" s="3"/>
      <c r="R3" s="3"/>
      <c r="S3" s="3"/>
      <c r="T3" s="3"/>
    </row>
    <row r="4" spans="1:47" s="17" customFormat="1" ht="21">
      <c r="A4" s="71" t="s">
        <v>13</v>
      </c>
      <c r="B4" s="71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"/>
      <c r="P4" s="3"/>
      <c r="Q4" s="3"/>
      <c r="R4" s="3"/>
      <c r="S4" s="3"/>
      <c r="T4" s="3"/>
    </row>
    <row r="5" spans="1:47" ht="10.5" customHeight="1"/>
    <row r="6" spans="1:47" ht="15" customHeight="1">
      <c r="A6" s="18" t="s">
        <v>46</v>
      </c>
      <c r="B6" s="18"/>
      <c r="C6" s="9"/>
      <c r="D6" s="19" t="s">
        <v>31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W6" s="2"/>
      <c r="X6" s="2"/>
    </row>
    <row r="7" spans="1:47" s="2" customFormat="1" ht="15" customHeight="1">
      <c r="A7" s="22" t="s">
        <v>47</v>
      </c>
      <c r="B7" s="23"/>
      <c r="C7" s="24"/>
      <c r="D7" s="25" t="s">
        <v>32</v>
      </c>
      <c r="E7" s="26" t="s">
        <v>33</v>
      </c>
      <c r="F7" s="26" t="s">
        <v>34</v>
      </c>
      <c r="G7" s="26">
        <v>1</v>
      </c>
      <c r="H7" s="26">
        <v>2</v>
      </c>
      <c r="I7" s="26">
        <v>3</v>
      </c>
      <c r="J7" s="26">
        <v>4</v>
      </c>
      <c r="K7" s="26">
        <v>5</v>
      </c>
      <c r="L7" s="26">
        <v>6</v>
      </c>
      <c r="M7" s="26">
        <v>7</v>
      </c>
      <c r="N7" s="27">
        <v>8</v>
      </c>
      <c r="O7" s="27">
        <v>9</v>
      </c>
      <c r="P7" s="27">
        <v>10</v>
      </c>
      <c r="Q7" s="27">
        <v>11</v>
      </c>
      <c r="R7" s="27">
        <v>12</v>
      </c>
      <c r="S7" s="27">
        <v>13</v>
      </c>
      <c r="T7" s="28" t="s">
        <v>35</v>
      </c>
      <c r="W7" s="12"/>
      <c r="X7" s="12"/>
    </row>
    <row r="8" spans="1:47" ht="15" customHeight="1">
      <c r="A8" s="170" t="s">
        <v>2</v>
      </c>
      <c r="B8" s="29"/>
      <c r="C8" s="30">
        <v>1</v>
      </c>
      <c r="D8" s="31">
        <f t="shared" ref="D8:T10" si="0">D14*60%</f>
        <v>33082.799999999996</v>
      </c>
      <c r="E8" s="31">
        <f t="shared" si="0"/>
        <v>34366.799999999996</v>
      </c>
      <c r="F8" s="31">
        <f t="shared" si="0"/>
        <v>35650.199999999997</v>
      </c>
      <c r="G8" s="31">
        <f t="shared" si="0"/>
        <v>36933</v>
      </c>
      <c r="H8" s="31">
        <f t="shared" si="0"/>
        <v>38217</v>
      </c>
      <c r="I8" s="31">
        <f t="shared" si="0"/>
        <v>39499.799999999996</v>
      </c>
      <c r="J8" s="31">
        <f t="shared" si="0"/>
        <v>40783.799999999996</v>
      </c>
      <c r="K8" s="31">
        <f t="shared" si="0"/>
        <v>42066.6</v>
      </c>
      <c r="L8" s="31">
        <f t="shared" si="0"/>
        <v>43350</v>
      </c>
      <c r="M8" s="31">
        <f t="shared" si="0"/>
        <v>44634</v>
      </c>
      <c r="N8" s="31">
        <f t="shared" si="0"/>
        <v>45916.799999999996</v>
      </c>
      <c r="O8" s="31">
        <f t="shared" si="0"/>
        <v>47200.799999999996</v>
      </c>
      <c r="P8" s="31">
        <f t="shared" si="0"/>
        <v>48483.6</v>
      </c>
      <c r="Q8" s="31">
        <f t="shared" si="0"/>
        <v>49767</v>
      </c>
      <c r="R8" s="31">
        <f t="shared" si="0"/>
        <v>51051</v>
      </c>
      <c r="S8" s="31">
        <f t="shared" si="0"/>
        <v>52333.799999999996</v>
      </c>
      <c r="T8" s="31">
        <f t="shared" si="0"/>
        <v>53617.799999999996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ht="15" customHeight="1">
      <c r="A9" s="35" t="s">
        <v>48</v>
      </c>
      <c r="B9" s="33">
        <v>0.6</v>
      </c>
      <c r="C9" s="30">
        <v>2</v>
      </c>
      <c r="D9" s="31">
        <f t="shared" si="0"/>
        <v>39533.946000000004</v>
      </c>
      <c r="E9" s="31">
        <f t="shared" si="0"/>
        <v>41068.325999999994</v>
      </c>
      <c r="F9" s="31">
        <f t="shared" si="0"/>
        <v>42601.989000000001</v>
      </c>
      <c r="G9" s="31">
        <f t="shared" si="0"/>
        <v>44134.93499999999</v>
      </c>
      <c r="H9" s="31">
        <f t="shared" si="0"/>
        <v>45669.315000000002</v>
      </c>
      <c r="I9" s="31">
        <f t="shared" si="0"/>
        <v>47202.260999999999</v>
      </c>
      <c r="J9" s="31">
        <f t="shared" si="0"/>
        <v>48736.640999999996</v>
      </c>
      <c r="K9" s="31">
        <f t="shared" si="0"/>
        <v>50269.587</v>
      </c>
      <c r="L9" s="31">
        <f t="shared" si="0"/>
        <v>51803.25</v>
      </c>
      <c r="M9" s="31">
        <f t="shared" si="0"/>
        <v>53337.63</v>
      </c>
      <c r="N9" s="31">
        <f t="shared" si="0"/>
        <v>54870.575999999994</v>
      </c>
      <c r="O9" s="31">
        <f t="shared" si="0"/>
        <v>56404.955999999998</v>
      </c>
      <c r="P9" s="31">
        <f t="shared" si="0"/>
        <v>57937.901999999995</v>
      </c>
      <c r="Q9" s="31">
        <f t="shared" si="0"/>
        <v>59471.565000000002</v>
      </c>
      <c r="R9" s="31">
        <f t="shared" si="0"/>
        <v>61005.944999999992</v>
      </c>
      <c r="S9" s="31">
        <f t="shared" si="0"/>
        <v>62538.890999999996</v>
      </c>
      <c r="T9" s="31">
        <f t="shared" si="0"/>
        <v>64073.271000000001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15" customHeight="1" thickBot="1">
      <c r="A10" s="171"/>
      <c r="B10" s="60"/>
      <c r="C10" s="61" t="s">
        <v>39</v>
      </c>
      <c r="D10" s="62">
        <f t="shared" si="0"/>
        <v>42828.441500000001</v>
      </c>
      <c r="E10" s="62">
        <f t="shared" si="0"/>
        <v>44490.086499999998</v>
      </c>
      <c r="F10" s="62">
        <f t="shared" si="0"/>
        <v>46152.75475</v>
      </c>
      <c r="G10" s="62">
        <f t="shared" si="0"/>
        <v>47812.846249999995</v>
      </c>
      <c r="H10" s="62">
        <f t="shared" si="0"/>
        <v>49475.091250000005</v>
      </c>
      <c r="I10" s="62">
        <f t="shared" si="0"/>
        <v>51135.782749999998</v>
      </c>
      <c r="J10" s="62">
        <f t="shared" si="0"/>
        <v>52798.62775</v>
      </c>
      <c r="K10" s="62">
        <f t="shared" si="0"/>
        <v>54458.719250000002</v>
      </c>
      <c r="L10" s="62">
        <f t="shared" si="0"/>
        <v>56120.187499999993</v>
      </c>
      <c r="M10" s="62">
        <f t="shared" si="0"/>
        <v>57782.432500000003</v>
      </c>
      <c r="N10" s="62">
        <f t="shared" si="0"/>
        <v>59443.123999999989</v>
      </c>
      <c r="O10" s="62">
        <f t="shared" si="0"/>
        <v>61105.368999999992</v>
      </c>
      <c r="P10" s="62">
        <f t="shared" si="0"/>
        <v>62765.460499999994</v>
      </c>
      <c r="Q10" s="62">
        <f t="shared" si="0"/>
        <v>64427.528750000005</v>
      </c>
      <c r="R10" s="62">
        <f t="shared" si="0"/>
        <v>66089.773749999993</v>
      </c>
      <c r="S10" s="62">
        <f t="shared" si="0"/>
        <v>67749.865249999988</v>
      </c>
      <c r="T10" s="62">
        <f t="shared" si="0"/>
        <v>69412.710250000004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ht="15" customHeight="1">
      <c r="A11" s="35" t="s">
        <v>2</v>
      </c>
      <c r="B11" s="32" t="s">
        <v>2</v>
      </c>
      <c r="C11" s="59">
        <v>1</v>
      </c>
      <c r="D11" s="54">
        <f t="shared" ref="D11:T13" si="1">D14*80%</f>
        <v>44110.400000000001</v>
      </c>
      <c r="E11" s="54">
        <f t="shared" si="1"/>
        <v>45822.400000000001</v>
      </c>
      <c r="F11" s="54">
        <f t="shared" si="1"/>
        <v>47533.600000000006</v>
      </c>
      <c r="G11" s="54">
        <f t="shared" si="1"/>
        <v>49244</v>
      </c>
      <c r="H11" s="54">
        <f t="shared" si="1"/>
        <v>50956</v>
      </c>
      <c r="I11" s="54">
        <f t="shared" si="1"/>
        <v>52666.400000000001</v>
      </c>
      <c r="J11" s="54">
        <f t="shared" si="1"/>
        <v>54378.400000000001</v>
      </c>
      <c r="K11" s="54">
        <f t="shared" si="1"/>
        <v>56088.800000000003</v>
      </c>
      <c r="L11" s="54">
        <f t="shared" si="1"/>
        <v>57800</v>
      </c>
      <c r="M11" s="54">
        <f t="shared" si="1"/>
        <v>59512</v>
      </c>
      <c r="N11" s="54">
        <f t="shared" si="1"/>
        <v>61222.400000000001</v>
      </c>
      <c r="O11" s="54">
        <f t="shared" si="1"/>
        <v>62934.400000000001</v>
      </c>
      <c r="P11" s="54">
        <f t="shared" si="1"/>
        <v>64644.800000000003</v>
      </c>
      <c r="Q11" s="54">
        <f t="shared" si="1"/>
        <v>66356</v>
      </c>
      <c r="R11" s="54">
        <f t="shared" si="1"/>
        <v>68068</v>
      </c>
      <c r="S11" s="54">
        <f t="shared" si="1"/>
        <v>69778.400000000009</v>
      </c>
      <c r="T11" s="54">
        <f t="shared" si="1"/>
        <v>71490.400000000009</v>
      </c>
      <c r="V11" s="14"/>
      <c r="X11" s="40"/>
      <c r="Y11" s="2"/>
      <c r="Z11" s="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15" customHeight="1">
      <c r="A12" s="35" t="s">
        <v>49</v>
      </c>
      <c r="B12" s="33">
        <v>0.8</v>
      </c>
      <c r="C12" s="30">
        <v>2</v>
      </c>
      <c r="D12" s="31">
        <f t="shared" si="1"/>
        <v>52711.928000000007</v>
      </c>
      <c r="E12" s="31">
        <f t="shared" si="1"/>
        <v>54757.767999999996</v>
      </c>
      <c r="F12" s="31">
        <f t="shared" si="1"/>
        <v>56802.652000000002</v>
      </c>
      <c r="G12" s="31">
        <f t="shared" si="1"/>
        <v>58846.579999999994</v>
      </c>
      <c r="H12" s="31">
        <f t="shared" si="1"/>
        <v>60892.420000000013</v>
      </c>
      <c r="I12" s="31">
        <f t="shared" si="1"/>
        <v>62936.347999999998</v>
      </c>
      <c r="J12" s="31">
        <f t="shared" si="1"/>
        <v>64982.188000000002</v>
      </c>
      <c r="K12" s="31">
        <f t="shared" si="1"/>
        <v>67026.116000000009</v>
      </c>
      <c r="L12" s="31">
        <f t="shared" si="1"/>
        <v>69071</v>
      </c>
      <c r="M12" s="31">
        <f t="shared" si="1"/>
        <v>71116.840000000011</v>
      </c>
      <c r="N12" s="31">
        <f t="shared" si="1"/>
        <v>73160.767999999996</v>
      </c>
      <c r="O12" s="31">
        <f t="shared" si="1"/>
        <v>75206.607999999993</v>
      </c>
      <c r="P12" s="31">
        <f t="shared" si="1"/>
        <v>77250.536000000007</v>
      </c>
      <c r="Q12" s="31">
        <f t="shared" si="1"/>
        <v>79295.420000000013</v>
      </c>
      <c r="R12" s="31">
        <f t="shared" si="1"/>
        <v>81341.260000000009</v>
      </c>
      <c r="S12" s="31">
        <f t="shared" si="1"/>
        <v>83385.188000000009</v>
      </c>
      <c r="T12" s="31">
        <f t="shared" si="1"/>
        <v>85431.028000000006</v>
      </c>
      <c r="V12" s="14"/>
      <c r="X12" s="40"/>
      <c r="Y12" s="2"/>
      <c r="Z12" s="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ht="15" customHeight="1" thickBot="1">
      <c r="A13" s="172" t="s">
        <v>2</v>
      </c>
      <c r="B13" s="63"/>
      <c r="C13" s="61" t="s">
        <v>39</v>
      </c>
      <c r="D13" s="62">
        <f t="shared" si="1"/>
        <v>57104.588666666677</v>
      </c>
      <c r="E13" s="62">
        <f t="shared" si="1"/>
        <v>59320.115333333335</v>
      </c>
      <c r="F13" s="62">
        <f t="shared" si="1"/>
        <v>61537.006333333338</v>
      </c>
      <c r="G13" s="62">
        <f t="shared" si="1"/>
        <v>63750.461666666662</v>
      </c>
      <c r="H13" s="62">
        <f t="shared" si="1"/>
        <v>65966.788333333345</v>
      </c>
      <c r="I13" s="62">
        <f t="shared" si="1"/>
        <v>68181.043666666665</v>
      </c>
      <c r="J13" s="62">
        <f t="shared" si="1"/>
        <v>70398.170333333343</v>
      </c>
      <c r="K13" s="62">
        <f t="shared" si="1"/>
        <v>72611.625666666674</v>
      </c>
      <c r="L13" s="62">
        <f t="shared" si="1"/>
        <v>74826.916666666672</v>
      </c>
      <c r="M13" s="62">
        <f t="shared" si="1"/>
        <v>77043.243333333332</v>
      </c>
      <c r="N13" s="62">
        <f t="shared" si="1"/>
        <v>79257.498666666666</v>
      </c>
      <c r="O13" s="62">
        <f t="shared" si="1"/>
        <v>81473.825333333341</v>
      </c>
      <c r="P13" s="62">
        <f t="shared" si="1"/>
        <v>83687.280666666673</v>
      </c>
      <c r="Q13" s="62">
        <f t="shared" si="1"/>
        <v>85903.371666666688</v>
      </c>
      <c r="R13" s="62">
        <f t="shared" si="1"/>
        <v>88119.698333333334</v>
      </c>
      <c r="S13" s="62">
        <f t="shared" si="1"/>
        <v>90333.153666666665</v>
      </c>
      <c r="T13" s="62">
        <f t="shared" si="1"/>
        <v>92550.280333333343</v>
      </c>
      <c r="V13" s="14"/>
      <c r="X13" s="40"/>
      <c r="Y13" s="2"/>
      <c r="Z13" s="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ht="15" customHeight="1">
      <c r="A14" s="35" t="s">
        <v>50</v>
      </c>
      <c r="B14" s="32"/>
      <c r="C14" s="59">
        <v>1</v>
      </c>
      <c r="D14" s="64">
        <v>55138</v>
      </c>
      <c r="E14" s="64">
        <v>57278</v>
      </c>
      <c r="F14" s="64">
        <v>59417</v>
      </c>
      <c r="G14" s="64">
        <v>61555</v>
      </c>
      <c r="H14" s="64">
        <v>63695</v>
      </c>
      <c r="I14" s="64">
        <v>65833</v>
      </c>
      <c r="J14" s="64">
        <v>67973</v>
      </c>
      <c r="K14" s="64">
        <v>70111</v>
      </c>
      <c r="L14" s="64">
        <v>72250</v>
      </c>
      <c r="M14" s="64">
        <v>74390</v>
      </c>
      <c r="N14" s="64">
        <v>76528</v>
      </c>
      <c r="O14" s="64">
        <v>78668</v>
      </c>
      <c r="P14" s="64">
        <v>80806</v>
      </c>
      <c r="Q14" s="64">
        <v>82945</v>
      </c>
      <c r="R14" s="64">
        <v>85085</v>
      </c>
      <c r="S14" s="64">
        <v>87223</v>
      </c>
      <c r="T14" s="64">
        <v>89363</v>
      </c>
      <c r="V14" s="14"/>
      <c r="X14" s="40"/>
      <c r="Y14" s="41"/>
      <c r="Z14" s="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ht="15" customHeight="1">
      <c r="A15" s="35" t="s">
        <v>51</v>
      </c>
      <c r="B15" s="33">
        <v>1</v>
      </c>
      <c r="C15" s="30">
        <v>2</v>
      </c>
      <c r="D15" s="37">
        <f t="shared" ref="D15:T15" si="2">D14/100*$F26</f>
        <v>65889.91</v>
      </c>
      <c r="E15" s="37">
        <f t="shared" si="2"/>
        <v>68447.209999999992</v>
      </c>
      <c r="F15" s="37">
        <f t="shared" si="2"/>
        <v>71003.315000000002</v>
      </c>
      <c r="G15" s="37">
        <f t="shared" si="2"/>
        <v>73558.224999999991</v>
      </c>
      <c r="H15" s="37">
        <f t="shared" si="2"/>
        <v>76115.525000000009</v>
      </c>
      <c r="I15" s="37">
        <f t="shared" si="2"/>
        <v>78670.434999999998</v>
      </c>
      <c r="J15" s="37">
        <f t="shared" si="2"/>
        <v>81227.735000000001</v>
      </c>
      <c r="K15" s="37">
        <f t="shared" si="2"/>
        <v>83782.645000000004</v>
      </c>
      <c r="L15" s="37">
        <f t="shared" si="2"/>
        <v>86338.75</v>
      </c>
      <c r="M15" s="37">
        <f t="shared" si="2"/>
        <v>88896.05</v>
      </c>
      <c r="N15" s="37">
        <f t="shared" si="2"/>
        <v>91450.959999999992</v>
      </c>
      <c r="O15" s="37">
        <f t="shared" si="2"/>
        <v>94008.26</v>
      </c>
      <c r="P15" s="37">
        <f t="shared" si="2"/>
        <v>96563.17</v>
      </c>
      <c r="Q15" s="37">
        <f t="shared" si="2"/>
        <v>99119.275000000009</v>
      </c>
      <c r="R15" s="37">
        <f t="shared" si="2"/>
        <v>101676.575</v>
      </c>
      <c r="S15" s="37">
        <f t="shared" si="2"/>
        <v>104231.485</v>
      </c>
      <c r="T15" s="37">
        <f t="shared" si="2"/>
        <v>106788.785</v>
      </c>
      <c r="V15" s="14"/>
      <c r="X15" s="40"/>
      <c r="Y15" s="41"/>
      <c r="Z15" s="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15" customHeight="1" thickBot="1">
      <c r="A16" s="172" t="s">
        <v>2</v>
      </c>
      <c r="B16" s="63" t="s">
        <v>2</v>
      </c>
      <c r="C16" s="65" t="s">
        <v>39</v>
      </c>
      <c r="D16" s="169">
        <f>D15/12*13</f>
        <v>71380.73583333334</v>
      </c>
      <c r="E16" s="169">
        <f>E15/12*13-1</f>
        <v>74150.144166666665</v>
      </c>
      <c r="F16" s="169">
        <f>F15/12*13+1</f>
        <v>76921.257916666669</v>
      </c>
      <c r="G16" s="169">
        <f>G15/12*13</f>
        <v>79688.077083333323</v>
      </c>
      <c r="H16" s="169">
        <f>H15/12*13</f>
        <v>82458.485416666677</v>
      </c>
      <c r="I16" s="169">
        <f>I15/12*13</f>
        <v>85226.304583333331</v>
      </c>
      <c r="J16" s="169">
        <f>J15/12*13+1</f>
        <v>87997.712916666671</v>
      </c>
      <c r="K16" s="169">
        <f>K15/12*13</f>
        <v>90764.532083333339</v>
      </c>
      <c r="L16" s="169">
        <f>L15/12*13</f>
        <v>93533.645833333328</v>
      </c>
      <c r="M16" s="169">
        <f>M15/12*13</f>
        <v>96304.054166666669</v>
      </c>
      <c r="N16" s="169">
        <f>N15/12*13</f>
        <v>99071.873333333322</v>
      </c>
      <c r="O16" s="169">
        <f>O15/12*13</f>
        <v>101842.28166666666</v>
      </c>
      <c r="P16" s="169">
        <f>P15/12*13-1</f>
        <v>104609.10083333333</v>
      </c>
      <c r="Q16" s="169">
        <f>Q15/12*13</f>
        <v>107379.21458333335</v>
      </c>
      <c r="R16" s="169">
        <f>R15/12*13</f>
        <v>110149.62291666666</v>
      </c>
      <c r="S16" s="169">
        <f>S15/12*13-1</f>
        <v>112916.44208333333</v>
      </c>
      <c r="T16" s="169">
        <f>T15/12*13</f>
        <v>115687.85041666667</v>
      </c>
      <c r="U16" s="42"/>
      <c r="V16" s="14"/>
      <c r="X16" s="40"/>
      <c r="Y16" s="41"/>
      <c r="Z16" s="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ht="15" customHeight="1">
      <c r="A17" s="35" t="s">
        <v>2</v>
      </c>
      <c r="B17" s="32" t="s">
        <v>2</v>
      </c>
      <c r="C17" s="59">
        <v>1</v>
      </c>
      <c r="D17" s="64">
        <f t="shared" ref="D17:T19" si="3">D14*115%</f>
        <v>63408.7</v>
      </c>
      <c r="E17" s="64">
        <f t="shared" si="3"/>
        <v>65869.7</v>
      </c>
      <c r="F17" s="64">
        <f t="shared" si="3"/>
        <v>68329.549999999988</v>
      </c>
      <c r="G17" s="64">
        <f t="shared" si="3"/>
        <v>70788.25</v>
      </c>
      <c r="H17" s="64">
        <f t="shared" si="3"/>
        <v>73249.25</v>
      </c>
      <c r="I17" s="64">
        <f t="shared" si="3"/>
        <v>75707.95</v>
      </c>
      <c r="J17" s="64">
        <f t="shared" si="3"/>
        <v>78168.95</v>
      </c>
      <c r="K17" s="64">
        <f t="shared" si="3"/>
        <v>80627.649999999994</v>
      </c>
      <c r="L17" s="64">
        <f t="shared" si="3"/>
        <v>83087.5</v>
      </c>
      <c r="M17" s="64">
        <f t="shared" si="3"/>
        <v>85548.5</v>
      </c>
      <c r="N17" s="64">
        <f t="shared" si="3"/>
        <v>88007.2</v>
      </c>
      <c r="O17" s="64">
        <f t="shared" si="3"/>
        <v>90468.2</v>
      </c>
      <c r="P17" s="64">
        <f t="shared" si="3"/>
        <v>92926.9</v>
      </c>
      <c r="Q17" s="64">
        <f t="shared" si="3"/>
        <v>95386.749999999985</v>
      </c>
      <c r="R17" s="64">
        <f t="shared" si="3"/>
        <v>97847.749999999985</v>
      </c>
      <c r="S17" s="64">
        <f t="shared" si="3"/>
        <v>100306.45</v>
      </c>
      <c r="T17" s="64">
        <f t="shared" si="3"/>
        <v>102767.45</v>
      </c>
      <c r="U17" s="12"/>
      <c r="V17" s="14"/>
      <c r="X17" s="40"/>
      <c r="Y17" s="41"/>
      <c r="Z17" s="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ht="15" customHeight="1">
      <c r="A18" s="35" t="s">
        <v>52</v>
      </c>
      <c r="B18" s="33">
        <v>1.1499999999999999</v>
      </c>
      <c r="C18" s="30">
        <v>2</v>
      </c>
      <c r="D18" s="37">
        <f t="shared" si="3"/>
        <v>75773.396500000003</v>
      </c>
      <c r="E18" s="37">
        <f t="shared" si="3"/>
        <v>78714.291499999978</v>
      </c>
      <c r="F18" s="37">
        <f t="shared" si="3"/>
        <v>81653.812250000003</v>
      </c>
      <c r="G18" s="37">
        <f t="shared" si="3"/>
        <v>84591.958749999991</v>
      </c>
      <c r="H18" s="37">
        <f t="shared" si="3"/>
        <v>87532.853750000009</v>
      </c>
      <c r="I18" s="37">
        <f t="shared" si="3"/>
        <v>90471.000249999997</v>
      </c>
      <c r="J18" s="37">
        <f t="shared" si="3"/>
        <v>93411.895249999987</v>
      </c>
      <c r="K18" s="37">
        <f t="shared" si="3"/>
        <v>96350.041750000004</v>
      </c>
      <c r="L18" s="37">
        <f t="shared" si="3"/>
        <v>99289.562499999985</v>
      </c>
      <c r="M18" s="37">
        <f t="shared" si="3"/>
        <v>102230.45749999999</v>
      </c>
      <c r="N18" s="37">
        <f t="shared" si="3"/>
        <v>105168.60399999998</v>
      </c>
      <c r="O18" s="37">
        <f t="shared" si="3"/>
        <v>108109.49899999998</v>
      </c>
      <c r="P18" s="37">
        <f t="shared" si="3"/>
        <v>111047.64549999998</v>
      </c>
      <c r="Q18" s="37">
        <f t="shared" si="3"/>
        <v>113987.16624999999</v>
      </c>
      <c r="R18" s="37">
        <f t="shared" si="3"/>
        <v>116928.06124999998</v>
      </c>
      <c r="S18" s="37">
        <f t="shared" si="3"/>
        <v>119866.20774999999</v>
      </c>
      <c r="T18" s="37">
        <f t="shared" si="3"/>
        <v>122807.10274999999</v>
      </c>
      <c r="U18" s="12"/>
      <c r="V18" s="14"/>
      <c r="X18" s="40"/>
      <c r="Y18" s="41"/>
      <c r="Z18" s="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ht="15" customHeight="1" thickBot="1">
      <c r="A19" s="172" t="s">
        <v>2</v>
      </c>
      <c r="B19" s="63" t="s">
        <v>2</v>
      </c>
      <c r="C19" s="61" t="s">
        <v>39</v>
      </c>
      <c r="D19" s="62">
        <f t="shared" si="3"/>
        <v>82087.846208333329</v>
      </c>
      <c r="E19" s="62">
        <f t="shared" si="3"/>
        <v>85272.665791666659</v>
      </c>
      <c r="F19" s="62">
        <f t="shared" si="3"/>
        <v>88459.44660416666</v>
      </c>
      <c r="G19" s="62">
        <f t="shared" si="3"/>
        <v>91641.288645833309</v>
      </c>
      <c r="H19" s="62">
        <f t="shared" si="3"/>
        <v>94827.258229166677</v>
      </c>
      <c r="I19" s="62">
        <f t="shared" si="3"/>
        <v>98010.25027083332</v>
      </c>
      <c r="J19" s="62">
        <f t="shared" si="3"/>
        <v>101197.36985416667</v>
      </c>
      <c r="K19" s="62">
        <f t="shared" si="3"/>
        <v>104379.21189583333</v>
      </c>
      <c r="L19" s="62">
        <f t="shared" si="3"/>
        <v>107563.69270833331</v>
      </c>
      <c r="M19" s="62">
        <f t="shared" si="3"/>
        <v>110749.66229166667</v>
      </c>
      <c r="N19" s="62">
        <f t="shared" si="3"/>
        <v>113932.65433333331</v>
      </c>
      <c r="O19" s="62">
        <f t="shared" si="3"/>
        <v>117118.62391666665</v>
      </c>
      <c r="P19" s="62">
        <f t="shared" si="3"/>
        <v>120300.46595833333</v>
      </c>
      <c r="Q19" s="62">
        <f t="shared" si="3"/>
        <v>123486.09677083335</v>
      </c>
      <c r="R19" s="62">
        <f t="shared" si="3"/>
        <v>126672.06635416664</v>
      </c>
      <c r="S19" s="62">
        <f t="shared" si="3"/>
        <v>129853.90839583332</v>
      </c>
      <c r="T19" s="62">
        <f t="shared" si="3"/>
        <v>133041.02797916665</v>
      </c>
      <c r="U19" s="12"/>
      <c r="V19" s="14"/>
      <c r="X19" s="40"/>
      <c r="Y19" s="41"/>
      <c r="Z19" s="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ht="15" customHeight="1">
      <c r="A20" s="35" t="s">
        <v>2</v>
      </c>
      <c r="B20" s="32" t="s">
        <v>2</v>
      </c>
      <c r="C20" s="59">
        <v>1</v>
      </c>
      <c r="D20" s="64">
        <f t="shared" ref="D20:T22" si="4">D14*130%</f>
        <v>71679.400000000009</v>
      </c>
      <c r="E20" s="64">
        <f t="shared" si="4"/>
        <v>74461.400000000009</v>
      </c>
      <c r="F20" s="64">
        <f t="shared" si="4"/>
        <v>77242.100000000006</v>
      </c>
      <c r="G20" s="64">
        <f t="shared" si="4"/>
        <v>80021.5</v>
      </c>
      <c r="H20" s="64">
        <f t="shared" si="4"/>
        <v>82803.5</v>
      </c>
      <c r="I20" s="64">
        <f t="shared" si="4"/>
        <v>85582.900000000009</v>
      </c>
      <c r="J20" s="64">
        <f t="shared" si="4"/>
        <v>88364.900000000009</v>
      </c>
      <c r="K20" s="64">
        <f t="shared" si="4"/>
        <v>91144.3</v>
      </c>
      <c r="L20" s="64">
        <f t="shared" si="4"/>
        <v>93925</v>
      </c>
      <c r="M20" s="64">
        <f t="shared" si="4"/>
        <v>96707</v>
      </c>
      <c r="N20" s="64">
        <f t="shared" si="4"/>
        <v>99486.400000000009</v>
      </c>
      <c r="O20" s="64">
        <f t="shared" si="4"/>
        <v>102268.40000000001</v>
      </c>
      <c r="P20" s="64">
        <f t="shared" si="4"/>
        <v>105047.8</v>
      </c>
      <c r="Q20" s="64">
        <f t="shared" si="4"/>
        <v>107828.5</v>
      </c>
      <c r="R20" s="64">
        <f t="shared" si="4"/>
        <v>110610.5</v>
      </c>
      <c r="S20" s="64">
        <f t="shared" si="4"/>
        <v>113389.90000000001</v>
      </c>
      <c r="T20" s="64">
        <f t="shared" si="4"/>
        <v>116171.90000000001</v>
      </c>
      <c r="U20" s="12"/>
      <c r="V20" s="14"/>
      <c r="X20" s="40"/>
      <c r="Y20" s="41"/>
      <c r="Z20" s="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15" customHeight="1">
      <c r="A21" s="35" t="s">
        <v>53</v>
      </c>
      <c r="B21" s="33">
        <v>1.3</v>
      </c>
      <c r="C21" s="30">
        <v>2</v>
      </c>
      <c r="D21" s="37">
        <f t="shared" si="4"/>
        <v>85656.883000000002</v>
      </c>
      <c r="E21" s="37">
        <f t="shared" si="4"/>
        <v>88981.372999999992</v>
      </c>
      <c r="F21" s="37">
        <f t="shared" si="4"/>
        <v>92304.309500000003</v>
      </c>
      <c r="G21" s="37">
        <f t="shared" si="4"/>
        <v>95625.69249999999</v>
      </c>
      <c r="H21" s="37">
        <f t="shared" si="4"/>
        <v>98950.18250000001</v>
      </c>
      <c r="I21" s="37">
        <f t="shared" si="4"/>
        <v>102271.5655</v>
      </c>
      <c r="J21" s="37">
        <f t="shared" si="4"/>
        <v>105596.0555</v>
      </c>
      <c r="K21" s="37">
        <f t="shared" si="4"/>
        <v>108917.4385</v>
      </c>
      <c r="L21" s="37">
        <f t="shared" si="4"/>
        <v>112240.375</v>
      </c>
      <c r="M21" s="37">
        <f t="shared" si="4"/>
        <v>115564.86500000001</v>
      </c>
      <c r="N21" s="37">
        <f t="shared" si="4"/>
        <v>118886.24799999999</v>
      </c>
      <c r="O21" s="37">
        <f t="shared" si="4"/>
        <v>122210.738</v>
      </c>
      <c r="P21" s="37">
        <f t="shared" si="4"/>
        <v>125532.121</v>
      </c>
      <c r="Q21" s="37">
        <f t="shared" si="4"/>
        <v>128855.05750000001</v>
      </c>
      <c r="R21" s="37">
        <f t="shared" si="4"/>
        <v>132179.54750000002</v>
      </c>
      <c r="S21" s="37">
        <f t="shared" si="4"/>
        <v>135500.93050000002</v>
      </c>
      <c r="T21" s="37">
        <f t="shared" si="4"/>
        <v>138825.42050000001</v>
      </c>
      <c r="V21" s="14"/>
      <c r="X21" s="40"/>
      <c r="Y21" s="41"/>
      <c r="Z21" s="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ht="15" customHeight="1">
      <c r="A22" s="173" t="s">
        <v>2</v>
      </c>
      <c r="B22" s="38" t="s">
        <v>2</v>
      </c>
      <c r="C22" s="34" t="s">
        <v>39</v>
      </c>
      <c r="D22" s="37">
        <f t="shared" si="4"/>
        <v>92794.956583333347</v>
      </c>
      <c r="E22" s="37">
        <f t="shared" si="4"/>
        <v>96395.187416666668</v>
      </c>
      <c r="F22" s="37">
        <f t="shared" si="4"/>
        <v>99997.63529166668</v>
      </c>
      <c r="G22" s="37">
        <f t="shared" si="4"/>
        <v>103594.50020833332</v>
      </c>
      <c r="H22" s="37">
        <f t="shared" si="4"/>
        <v>107196.03104166669</v>
      </c>
      <c r="I22" s="37">
        <f t="shared" si="4"/>
        <v>110794.19595833334</v>
      </c>
      <c r="J22" s="37">
        <f t="shared" si="4"/>
        <v>114397.02679166668</v>
      </c>
      <c r="K22" s="37">
        <f t="shared" si="4"/>
        <v>117993.89170833335</v>
      </c>
      <c r="L22" s="37">
        <f t="shared" si="4"/>
        <v>121593.73958333333</v>
      </c>
      <c r="M22" s="37">
        <f t="shared" si="4"/>
        <v>125195.27041666667</v>
      </c>
      <c r="N22" s="37">
        <f t="shared" si="4"/>
        <v>128793.43533333333</v>
      </c>
      <c r="O22" s="37">
        <f t="shared" si="4"/>
        <v>132394.96616666668</v>
      </c>
      <c r="P22" s="37">
        <f t="shared" si="4"/>
        <v>135991.83108333332</v>
      </c>
      <c r="Q22" s="37">
        <f t="shared" si="4"/>
        <v>139592.97895833335</v>
      </c>
      <c r="R22" s="37">
        <f t="shared" si="4"/>
        <v>143194.50979166667</v>
      </c>
      <c r="S22" s="37">
        <f t="shared" si="4"/>
        <v>146791.37470833334</v>
      </c>
      <c r="T22" s="37">
        <f t="shared" si="4"/>
        <v>150394.20554166668</v>
      </c>
      <c r="V22" s="14"/>
      <c r="X22" s="40"/>
      <c r="Y22" s="41"/>
      <c r="Z22" s="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ht="14.25" customHeight="1"/>
    <row r="24" spans="1:47" s="7" customFormat="1" ht="15.75">
      <c r="A24" s="110"/>
      <c r="B24" s="166" t="s">
        <v>78</v>
      </c>
      <c r="C24" s="112"/>
      <c r="D24" s="112"/>
      <c r="H24" s="112"/>
      <c r="I24" s="112"/>
      <c r="J24" s="112"/>
      <c r="K24" s="112"/>
      <c r="M24" s="112"/>
      <c r="N24" s="111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47" ht="10.5" customHeight="1">
      <c r="A25" s="87"/>
      <c r="B25" s="109"/>
      <c r="C25" s="69"/>
      <c r="D25" s="69"/>
      <c r="H25" s="69"/>
      <c r="I25" s="69"/>
      <c r="J25" s="69"/>
      <c r="K25" s="69"/>
      <c r="L25" s="98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1:47" ht="15">
      <c r="A26" s="87" t="s">
        <v>2</v>
      </c>
      <c r="B26" s="102" t="s">
        <v>70</v>
      </c>
      <c r="C26" s="69"/>
      <c r="F26" s="212">
        <v>119.5</v>
      </c>
      <c r="G26" s="218" t="s">
        <v>101</v>
      </c>
      <c r="H26" s="167" t="s">
        <v>28</v>
      </c>
      <c r="J26" s="69"/>
      <c r="K26" s="98"/>
      <c r="M26" s="100"/>
      <c r="O26" s="102"/>
      <c r="P26" s="102"/>
      <c r="S26" s="102"/>
      <c r="T26" s="102"/>
      <c r="U26" s="102"/>
      <c r="W26" s="102"/>
    </row>
    <row r="27" spans="1:47" ht="10.5" customHeight="1">
      <c r="A27" s="87"/>
      <c r="B27" s="68"/>
      <c r="C27" s="68"/>
      <c r="D27" s="68"/>
      <c r="H27" s="68"/>
      <c r="I27" s="69"/>
      <c r="J27" s="69"/>
      <c r="K27" s="69"/>
      <c r="L27" s="98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</row>
    <row r="28" spans="1:47" ht="15">
      <c r="A28" s="87"/>
      <c r="B28" s="101" t="s">
        <v>75</v>
      </c>
      <c r="C28" s="69"/>
      <c r="D28" s="69"/>
      <c r="H28" s="69"/>
      <c r="I28" s="69"/>
      <c r="J28" s="69"/>
      <c r="K28" s="69"/>
      <c r="L28" s="102"/>
      <c r="M28" s="100"/>
      <c r="O28" s="101"/>
      <c r="P28" s="101"/>
      <c r="Q28" s="101"/>
      <c r="R28" s="101"/>
      <c r="S28" s="101"/>
      <c r="T28" s="101"/>
      <c r="U28" s="101"/>
      <c r="V28" s="101"/>
      <c r="W28" s="100"/>
    </row>
    <row r="29" spans="1:47" ht="15">
      <c r="B29" s="101" t="s">
        <v>71</v>
      </c>
      <c r="L29" s="102"/>
      <c r="M29" s="100"/>
      <c r="O29" s="101"/>
      <c r="P29" s="101"/>
      <c r="Q29" s="101"/>
      <c r="R29" s="101"/>
      <c r="S29" s="101"/>
      <c r="T29" s="101"/>
      <c r="U29" s="101"/>
      <c r="V29" s="101"/>
      <c r="W29" s="100"/>
    </row>
    <row r="30" spans="1:47" ht="15">
      <c r="B30" s="98" t="s">
        <v>72</v>
      </c>
      <c r="L30" s="97"/>
      <c r="M30" s="100" t="s">
        <v>2</v>
      </c>
      <c r="O30" s="98"/>
      <c r="P30" s="98"/>
      <c r="Q30" s="98"/>
      <c r="R30" s="98"/>
      <c r="S30" s="98"/>
      <c r="T30" s="98"/>
      <c r="U30" s="98"/>
      <c r="V30" s="98"/>
      <c r="W30" s="100"/>
    </row>
    <row r="31" spans="1:47" ht="11.25" customHeight="1"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47" ht="15">
      <c r="B32" s="102" t="s">
        <v>104</v>
      </c>
      <c r="L32" s="102"/>
      <c r="M32" s="102"/>
      <c r="O32" s="102"/>
      <c r="P32" s="102"/>
      <c r="Q32" s="102"/>
      <c r="R32" s="102"/>
      <c r="S32" s="102"/>
      <c r="T32" s="102"/>
      <c r="U32" s="102"/>
      <c r="V32" s="102"/>
      <c r="W32" s="102"/>
    </row>
  </sheetData>
  <pageMargins left="0.74803149606299213" right="0.47244094488188981" top="0.78740157480314965" bottom="0.59055118110236227" header="0.31496062992125984" footer="0.31496062992125984"/>
  <pageSetup paperSize="9" orientation="landscape" r:id="rId1"/>
  <headerFooter alignWithMargins="0">
    <oddFooter>&amp;L&amp;"Calibri Light,Standard"&amp;11&amp;D</oddFooter>
  </headerFooter>
  <ignoredErrors>
    <ignoredError sqref="J16 P16 S16" formula="1"/>
    <ignoredError sqref="C10 C13 C16 C19 C2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view="pageLayout" topLeftCell="A3" zoomScaleNormal="100" workbookViewId="0">
      <selection activeCell="E18" sqref="E18"/>
    </sheetView>
  </sheetViews>
  <sheetFormatPr baseColWidth="10" defaultRowHeight="12.75"/>
  <cols>
    <col min="1" max="1" width="23.28515625" style="70" customWidth="1"/>
    <col min="2" max="5" width="15.85546875" style="70" customWidth="1"/>
    <col min="6" max="6" width="3.5703125" style="70" customWidth="1"/>
    <col min="7" max="7" width="9.85546875" style="70" customWidth="1"/>
    <col min="8" max="8" width="9.7109375" style="70" customWidth="1"/>
    <col min="9" max="9" width="8.7109375" style="70" customWidth="1"/>
    <col min="10" max="10" width="9.28515625" style="70" customWidth="1"/>
    <col min="11" max="11" width="9" style="70" customWidth="1"/>
    <col min="12" max="12" width="8.42578125" style="70" customWidth="1"/>
    <col min="13" max="256" width="11.42578125" style="70"/>
    <col min="257" max="257" width="21.5703125" style="70" customWidth="1"/>
    <col min="258" max="261" width="15.85546875" style="70" customWidth="1"/>
    <col min="262" max="262" width="3.5703125" style="70" customWidth="1"/>
    <col min="263" max="263" width="9.85546875" style="70" customWidth="1"/>
    <col min="264" max="264" width="9.7109375" style="70" customWidth="1"/>
    <col min="265" max="265" width="8.7109375" style="70" customWidth="1"/>
    <col min="266" max="266" width="9.28515625" style="70" customWidth="1"/>
    <col min="267" max="267" width="9" style="70" customWidth="1"/>
    <col min="268" max="268" width="8.42578125" style="70" customWidth="1"/>
    <col min="269" max="512" width="11.42578125" style="70"/>
    <col min="513" max="513" width="21.5703125" style="70" customWidth="1"/>
    <col min="514" max="517" width="15.85546875" style="70" customWidth="1"/>
    <col min="518" max="518" width="3.5703125" style="70" customWidth="1"/>
    <col min="519" max="519" width="9.85546875" style="70" customWidth="1"/>
    <col min="520" max="520" width="9.7109375" style="70" customWidth="1"/>
    <col min="521" max="521" width="8.7109375" style="70" customWidth="1"/>
    <col min="522" max="522" width="9.28515625" style="70" customWidth="1"/>
    <col min="523" max="523" width="9" style="70" customWidth="1"/>
    <col min="524" max="524" width="8.42578125" style="70" customWidth="1"/>
    <col min="525" max="768" width="11.42578125" style="70"/>
    <col min="769" max="769" width="21.5703125" style="70" customWidth="1"/>
    <col min="770" max="773" width="15.85546875" style="70" customWidth="1"/>
    <col min="774" max="774" width="3.5703125" style="70" customWidth="1"/>
    <col min="775" max="775" width="9.85546875" style="70" customWidth="1"/>
    <col min="776" max="776" width="9.7109375" style="70" customWidth="1"/>
    <col min="777" max="777" width="8.7109375" style="70" customWidth="1"/>
    <col min="778" max="778" width="9.28515625" style="70" customWidth="1"/>
    <col min="779" max="779" width="9" style="70" customWidth="1"/>
    <col min="780" max="780" width="8.42578125" style="70" customWidth="1"/>
    <col min="781" max="1024" width="11.42578125" style="70"/>
    <col min="1025" max="1025" width="21.5703125" style="70" customWidth="1"/>
    <col min="1026" max="1029" width="15.85546875" style="70" customWidth="1"/>
    <col min="1030" max="1030" width="3.5703125" style="70" customWidth="1"/>
    <col min="1031" max="1031" width="9.85546875" style="70" customWidth="1"/>
    <col min="1032" max="1032" width="9.7109375" style="70" customWidth="1"/>
    <col min="1033" max="1033" width="8.7109375" style="70" customWidth="1"/>
    <col min="1034" max="1034" width="9.28515625" style="70" customWidth="1"/>
    <col min="1035" max="1035" width="9" style="70" customWidth="1"/>
    <col min="1036" max="1036" width="8.42578125" style="70" customWidth="1"/>
    <col min="1037" max="1280" width="11.42578125" style="70"/>
    <col min="1281" max="1281" width="21.5703125" style="70" customWidth="1"/>
    <col min="1282" max="1285" width="15.85546875" style="70" customWidth="1"/>
    <col min="1286" max="1286" width="3.5703125" style="70" customWidth="1"/>
    <col min="1287" max="1287" width="9.85546875" style="70" customWidth="1"/>
    <col min="1288" max="1288" width="9.7109375" style="70" customWidth="1"/>
    <col min="1289" max="1289" width="8.7109375" style="70" customWidth="1"/>
    <col min="1290" max="1290" width="9.28515625" style="70" customWidth="1"/>
    <col min="1291" max="1291" width="9" style="70" customWidth="1"/>
    <col min="1292" max="1292" width="8.42578125" style="70" customWidth="1"/>
    <col min="1293" max="1536" width="11.42578125" style="70"/>
    <col min="1537" max="1537" width="21.5703125" style="70" customWidth="1"/>
    <col min="1538" max="1541" width="15.85546875" style="70" customWidth="1"/>
    <col min="1542" max="1542" width="3.5703125" style="70" customWidth="1"/>
    <col min="1543" max="1543" width="9.85546875" style="70" customWidth="1"/>
    <col min="1544" max="1544" width="9.7109375" style="70" customWidth="1"/>
    <col min="1545" max="1545" width="8.7109375" style="70" customWidth="1"/>
    <col min="1546" max="1546" width="9.28515625" style="70" customWidth="1"/>
    <col min="1547" max="1547" width="9" style="70" customWidth="1"/>
    <col min="1548" max="1548" width="8.42578125" style="70" customWidth="1"/>
    <col min="1549" max="1792" width="11.42578125" style="70"/>
    <col min="1793" max="1793" width="21.5703125" style="70" customWidth="1"/>
    <col min="1794" max="1797" width="15.85546875" style="70" customWidth="1"/>
    <col min="1798" max="1798" width="3.5703125" style="70" customWidth="1"/>
    <col min="1799" max="1799" width="9.85546875" style="70" customWidth="1"/>
    <col min="1800" max="1800" width="9.7109375" style="70" customWidth="1"/>
    <col min="1801" max="1801" width="8.7109375" style="70" customWidth="1"/>
    <col min="1802" max="1802" width="9.28515625" style="70" customWidth="1"/>
    <col min="1803" max="1803" width="9" style="70" customWidth="1"/>
    <col min="1804" max="1804" width="8.42578125" style="70" customWidth="1"/>
    <col min="1805" max="2048" width="11.42578125" style="70"/>
    <col min="2049" max="2049" width="21.5703125" style="70" customWidth="1"/>
    <col min="2050" max="2053" width="15.85546875" style="70" customWidth="1"/>
    <col min="2054" max="2054" width="3.5703125" style="70" customWidth="1"/>
    <col min="2055" max="2055" width="9.85546875" style="70" customWidth="1"/>
    <col min="2056" max="2056" width="9.7109375" style="70" customWidth="1"/>
    <col min="2057" max="2057" width="8.7109375" style="70" customWidth="1"/>
    <col min="2058" max="2058" width="9.28515625" style="70" customWidth="1"/>
    <col min="2059" max="2059" width="9" style="70" customWidth="1"/>
    <col min="2060" max="2060" width="8.42578125" style="70" customWidth="1"/>
    <col min="2061" max="2304" width="11.42578125" style="70"/>
    <col min="2305" max="2305" width="21.5703125" style="70" customWidth="1"/>
    <col min="2306" max="2309" width="15.85546875" style="70" customWidth="1"/>
    <col min="2310" max="2310" width="3.5703125" style="70" customWidth="1"/>
    <col min="2311" max="2311" width="9.85546875" style="70" customWidth="1"/>
    <col min="2312" max="2312" width="9.7109375" style="70" customWidth="1"/>
    <col min="2313" max="2313" width="8.7109375" style="70" customWidth="1"/>
    <col min="2314" max="2314" width="9.28515625" style="70" customWidth="1"/>
    <col min="2315" max="2315" width="9" style="70" customWidth="1"/>
    <col min="2316" max="2316" width="8.42578125" style="70" customWidth="1"/>
    <col min="2317" max="2560" width="11.42578125" style="70"/>
    <col min="2561" max="2561" width="21.5703125" style="70" customWidth="1"/>
    <col min="2562" max="2565" width="15.85546875" style="70" customWidth="1"/>
    <col min="2566" max="2566" width="3.5703125" style="70" customWidth="1"/>
    <col min="2567" max="2567" width="9.85546875" style="70" customWidth="1"/>
    <col min="2568" max="2568" width="9.7109375" style="70" customWidth="1"/>
    <col min="2569" max="2569" width="8.7109375" style="70" customWidth="1"/>
    <col min="2570" max="2570" width="9.28515625" style="70" customWidth="1"/>
    <col min="2571" max="2571" width="9" style="70" customWidth="1"/>
    <col min="2572" max="2572" width="8.42578125" style="70" customWidth="1"/>
    <col min="2573" max="2816" width="11.42578125" style="70"/>
    <col min="2817" max="2817" width="21.5703125" style="70" customWidth="1"/>
    <col min="2818" max="2821" width="15.85546875" style="70" customWidth="1"/>
    <col min="2822" max="2822" width="3.5703125" style="70" customWidth="1"/>
    <col min="2823" max="2823" width="9.85546875" style="70" customWidth="1"/>
    <col min="2824" max="2824" width="9.7109375" style="70" customWidth="1"/>
    <col min="2825" max="2825" width="8.7109375" style="70" customWidth="1"/>
    <col min="2826" max="2826" width="9.28515625" style="70" customWidth="1"/>
    <col min="2827" max="2827" width="9" style="70" customWidth="1"/>
    <col min="2828" max="2828" width="8.42578125" style="70" customWidth="1"/>
    <col min="2829" max="3072" width="11.42578125" style="70"/>
    <col min="3073" max="3073" width="21.5703125" style="70" customWidth="1"/>
    <col min="3074" max="3077" width="15.85546875" style="70" customWidth="1"/>
    <col min="3078" max="3078" width="3.5703125" style="70" customWidth="1"/>
    <col min="3079" max="3079" width="9.85546875" style="70" customWidth="1"/>
    <col min="3080" max="3080" width="9.7109375" style="70" customWidth="1"/>
    <col min="3081" max="3081" width="8.7109375" style="70" customWidth="1"/>
    <col min="3082" max="3082" width="9.28515625" style="70" customWidth="1"/>
    <col min="3083" max="3083" width="9" style="70" customWidth="1"/>
    <col min="3084" max="3084" width="8.42578125" style="70" customWidth="1"/>
    <col min="3085" max="3328" width="11.42578125" style="70"/>
    <col min="3329" max="3329" width="21.5703125" style="70" customWidth="1"/>
    <col min="3330" max="3333" width="15.85546875" style="70" customWidth="1"/>
    <col min="3334" max="3334" width="3.5703125" style="70" customWidth="1"/>
    <col min="3335" max="3335" width="9.85546875" style="70" customWidth="1"/>
    <col min="3336" max="3336" width="9.7109375" style="70" customWidth="1"/>
    <col min="3337" max="3337" width="8.7109375" style="70" customWidth="1"/>
    <col min="3338" max="3338" width="9.28515625" style="70" customWidth="1"/>
    <col min="3339" max="3339" width="9" style="70" customWidth="1"/>
    <col min="3340" max="3340" width="8.42578125" style="70" customWidth="1"/>
    <col min="3341" max="3584" width="11.42578125" style="70"/>
    <col min="3585" max="3585" width="21.5703125" style="70" customWidth="1"/>
    <col min="3586" max="3589" width="15.85546875" style="70" customWidth="1"/>
    <col min="3590" max="3590" width="3.5703125" style="70" customWidth="1"/>
    <col min="3591" max="3591" width="9.85546875" style="70" customWidth="1"/>
    <col min="3592" max="3592" width="9.7109375" style="70" customWidth="1"/>
    <col min="3593" max="3593" width="8.7109375" style="70" customWidth="1"/>
    <col min="3594" max="3594" width="9.28515625" style="70" customWidth="1"/>
    <col min="3595" max="3595" width="9" style="70" customWidth="1"/>
    <col min="3596" max="3596" width="8.42578125" style="70" customWidth="1"/>
    <col min="3597" max="3840" width="11.42578125" style="70"/>
    <col min="3841" max="3841" width="21.5703125" style="70" customWidth="1"/>
    <col min="3842" max="3845" width="15.85546875" style="70" customWidth="1"/>
    <col min="3846" max="3846" width="3.5703125" style="70" customWidth="1"/>
    <col min="3847" max="3847" width="9.85546875" style="70" customWidth="1"/>
    <col min="3848" max="3848" width="9.7109375" style="70" customWidth="1"/>
    <col min="3849" max="3849" width="8.7109375" style="70" customWidth="1"/>
    <col min="3850" max="3850" width="9.28515625" style="70" customWidth="1"/>
    <col min="3851" max="3851" width="9" style="70" customWidth="1"/>
    <col min="3852" max="3852" width="8.42578125" style="70" customWidth="1"/>
    <col min="3853" max="4096" width="11.42578125" style="70"/>
    <col min="4097" max="4097" width="21.5703125" style="70" customWidth="1"/>
    <col min="4098" max="4101" width="15.85546875" style="70" customWidth="1"/>
    <col min="4102" max="4102" width="3.5703125" style="70" customWidth="1"/>
    <col min="4103" max="4103" width="9.85546875" style="70" customWidth="1"/>
    <col min="4104" max="4104" width="9.7109375" style="70" customWidth="1"/>
    <col min="4105" max="4105" width="8.7109375" style="70" customWidth="1"/>
    <col min="4106" max="4106" width="9.28515625" style="70" customWidth="1"/>
    <col min="4107" max="4107" width="9" style="70" customWidth="1"/>
    <col min="4108" max="4108" width="8.42578125" style="70" customWidth="1"/>
    <col min="4109" max="4352" width="11.42578125" style="70"/>
    <col min="4353" max="4353" width="21.5703125" style="70" customWidth="1"/>
    <col min="4354" max="4357" width="15.85546875" style="70" customWidth="1"/>
    <col min="4358" max="4358" width="3.5703125" style="70" customWidth="1"/>
    <col min="4359" max="4359" width="9.85546875" style="70" customWidth="1"/>
    <col min="4360" max="4360" width="9.7109375" style="70" customWidth="1"/>
    <col min="4361" max="4361" width="8.7109375" style="70" customWidth="1"/>
    <col min="4362" max="4362" width="9.28515625" style="70" customWidth="1"/>
    <col min="4363" max="4363" width="9" style="70" customWidth="1"/>
    <col min="4364" max="4364" width="8.42578125" style="70" customWidth="1"/>
    <col min="4365" max="4608" width="11.42578125" style="70"/>
    <col min="4609" max="4609" width="21.5703125" style="70" customWidth="1"/>
    <col min="4610" max="4613" width="15.85546875" style="70" customWidth="1"/>
    <col min="4614" max="4614" width="3.5703125" style="70" customWidth="1"/>
    <col min="4615" max="4615" width="9.85546875" style="70" customWidth="1"/>
    <col min="4616" max="4616" width="9.7109375" style="70" customWidth="1"/>
    <col min="4617" max="4617" width="8.7109375" style="70" customWidth="1"/>
    <col min="4618" max="4618" width="9.28515625" style="70" customWidth="1"/>
    <col min="4619" max="4619" width="9" style="70" customWidth="1"/>
    <col min="4620" max="4620" width="8.42578125" style="70" customWidth="1"/>
    <col min="4621" max="4864" width="11.42578125" style="70"/>
    <col min="4865" max="4865" width="21.5703125" style="70" customWidth="1"/>
    <col min="4866" max="4869" width="15.85546875" style="70" customWidth="1"/>
    <col min="4870" max="4870" width="3.5703125" style="70" customWidth="1"/>
    <col min="4871" max="4871" width="9.85546875" style="70" customWidth="1"/>
    <col min="4872" max="4872" width="9.7109375" style="70" customWidth="1"/>
    <col min="4873" max="4873" width="8.7109375" style="70" customWidth="1"/>
    <col min="4874" max="4874" width="9.28515625" style="70" customWidth="1"/>
    <col min="4875" max="4875" width="9" style="70" customWidth="1"/>
    <col min="4876" max="4876" width="8.42578125" style="70" customWidth="1"/>
    <col min="4877" max="5120" width="11.42578125" style="70"/>
    <col min="5121" max="5121" width="21.5703125" style="70" customWidth="1"/>
    <col min="5122" max="5125" width="15.85546875" style="70" customWidth="1"/>
    <col min="5126" max="5126" width="3.5703125" style="70" customWidth="1"/>
    <col min="5127" max="5127" width="9.85546875" style="70" customWidth="1"/>
    <col min="5128" max="5128" width="9.7109375" style="70" customWidth="1"/>
    <col min="5129" max="5129" width="8.7109375" style="70" customWidth="1"/>
    <col min="5130" max="5130" width="9.28515625" style="70" customWidth="1"/>
    <col min="5131" max="5131" width="9" style="70" customWidth="1"/>
    <col min="5132" max="5132" width="8.42578125" style="70" customWidth="1"/>
    <col min="5133" max="5376" width="11.42578125" style="70"/>
    <col min="5377" max="5377" width="21.5703125" style="70" customWidth="1"/>
    <col min="5378" max="5381" width="15.85546875" style="70" customWidth="1"/>
    <col min="5382" max="5382" width="3.5703125" style="70" customWidth="1"/>
    <col min="5383" max="5383" width="9.85546875" style="70" customWidth="1"/>
    <col min="5384" max="5384" width="9.7109375" style="70" customWidth="1"/>
    <col min="5385" max="5385" width="8.7109375" style="70" customWidth="1"/>
    <col min="5386" max="5386" width="9.28515625" style="70" customWidth="1"/>
    <col min="5387" max="5387" width="9" style="70" customWidth="1"/>
    <col min="5388" max="5388" width="8.42578125" style="70" customWidth="1"/>
    <col min="5389" max="5632" width="11.42578125" style="70"/>
    <col min="5633" max="5633" width="21.5703125" style="70" customWidth="1"/>
    <col min="5634" max="5637" width="15.85546875" style="70" customWidth="1"/>
    <col min="5638" max="5638" width="3.5703125" style="70" customWidth="1"/>
    <col min="5639" max="5639" width="9.85546875" style="70" customWidth="1"/>
    <col min="5640" max="5640" width="9.7109375" style="70" customWidth="1"/>
    <col min="5641" max="5641" width="8.7109375" style="70" customWidth="1"/>
    <col min="5642" max="5642" width="9.28515625" style="70" customWidth="1"/>
    <col min="5643" max="5643" width="9" style="70" customWidth="1"/>
    <col min="5644" max="5644" width="8.42578125" style="70" customWidth="1"/>
    <col min="5645" max="5888" width="11.42578125" style="70"/>
    <col min="5889" max="5889" width="21.5703125" style="70" customWidth="1"/>
    <col min="5890" max="5893" width="15.85546875" style="70" customWidth="1"/>
    <col min="5894" max="5894" width="3.5703125" style="70" customWidth="1"/>
    <col min="5895" max="5895" width="9.85546875" style="70" customWidth="1"/>
    <col min="5896" max="5896" width="9.7109375" style="70" customWidth="1"/>
    <col min="5897" max="5897" width="8.7109375" style="70" customWidth="1"/>
    <col min="5898" max="5898" width="9.28515625" style="70" customWidth="1"/>
    <col min="5899" max="5899" width="9" style="70" customWidth="1"/>
    <col min="5900" max="5900" width="8.42578125" style="70" customWidth="1"/>
    <col min="5901" max="6144" width="11.42578125" style="70"/>
    <col min="6145" max="6145" width="21.5703125" style="70" customWidth="1"/>
    <col min="6146" max="6149" width="15.85546875" style="70" customWidth="1"/>
    <col min="6150" max="6150" width="3.5703125" style="70" customWidth="1"/>
    <col min="6151" max="6151" width="9.85546875" style="70" customWidth="1"/>
    <col min="6152" max="6152" width="9.7109375" style="70" customWidth="1"/>
    <col min="6153" max="6153" width="8.7109375" style="70" customWidth="1"/>
    <col min="6154" max="6154" width="9.28515625" style="70" customWidth="1"/>
    <col min="6155" max="6155" width="9" style="70" customWidth="1"/>
    <col min="6156" max="6156" width="8.42578125" style="70" customWidth="1"/>
    <col min="6157" max="6400" width="11.42578125" style="70"/>
    <col min="6401" max="6401" width="21.5703125" style="70" customWidth="1"/>
    <col min="6402" max="6405" width="15.85546875" style="70" customWidth="1"/>
    <col min="6406" max="6406" width="3.5703125" style="70" customWidth="1"/>
    <col min="6407" max="6407" width="9.85546875" style="70" customWidth="1"/>
    <col min="6408" max="6408" width="9.7109375" style="70" customWidth="1"/>
    <col min="6409" max="6409" width="8.7109375" style="70" customWidth="1"/>
    <col min="6410" max="6410" width="9.28515625" style="70" customWidth="1"/>
    <col min="6411" max="6411" width="9" style="70" customWidth="1"/>
    <col min="6412" max="6412" width="8.42578125" style="70" customWidth="1"/>
    <col min="6413" max="6656" width="11.42578125" style="70"/>
    <col min="6657" max="6657" width="21.5703125" style="70" customWidth="1"/>
    <col min="6658" max="6661" width="15.85546875" style="70" customWidth="1"/>
    <col min="6662" max="6662" width="3.5703125" style="70" customWidth="1"/>
    <col min="6663" max="6663" width="9.85546875" style="70" customWidth="1"/>
    <col min="6664" max="6664" width="9.7109375" style="70" customWidth="1"/>
    <col min="6665" max="6665" width="8.7109375" style="70" customWidth="1"/>
    <col min="6666" max="6666" width="9.28515625" style="70" customWidth="1"/>
    <col min="6667" max="6667" width="9" style="70" customWidth="1"/>
    <col min="6668" max="6668" width="8.42578125" style="70" customWidth="1"/>
    <col min="6669" max="6912" width="11.42578125" style="70"/>
    <col min="6913" max="6913" width="21.5703125" style="70" customWidth="1"/>
    <col min="6914" max="6917" width="15.85546875" style="70" customWidth="1"/>
    <col min="6918" max="6918" width="3.5703125" style="70" customWidth="1"/>
    <col min="6919" max="6919" width="9.85546875" style="70" customWidth="1"/>
    <col min="6920" max="6920" width="9.7109375" style="70" customWidth="1"/>
    <col min="6921" max="6921" width="8.7109375" style="70" customWidth="1"/>
    <col min="6922" max="6922" width="9.28515625" style="70" customWidth="1"/>
    <col min="6923" max="6923" width="9" style="70" customWidth="1"/>
    <col min="6924" max="6924" width="8.42578125" style="70" customWidth="1"/>
    <col min="6925" max="7168" width="11.42578125" style="70"/>
    <col min="7169" max="7169" width="21.5703125" style="70" customWidth="1"/>
    <col min="7170" max="7173" width="15.85546875" style="70" customWidth="1"/>
    <col min="7174" max="7174" width="3.5703125" style="70" customWidth="1"/>
    <col min="7175" max="7175" width="9.85546875" style="70" customWidth="1"/>
    <col min="7176" max="7176" width="9.7109375" style="70" customWidth="1"/>
    <col min="7177" max="7177" width="8.7109375" style="70" customWidth="1"/>
    <col min="7178" max="7178" width="9.28515625" style="70" customWidth="1"/>
    <col min="7179" max="7179" width="9" style="70" customWidth="1"/>
    <col min="7180" max="7180" width="8.42578125" style="70" customWidth="1"/>
    <col min="7181" max="7424" width="11.42578125" style="70"/>
    <col min="7425" max="7425" width="21.5703125" style="70" customWidth="1"/>
    <col min="7426" max="7429" width="15.85546875" style="70" customWidth="1"/>
    <col min="7430" max="7430" width="3.5703125" style="70" customWidth="1"/>
    <col min="7431" max="7431" width="9.85546875" style="70" customWidth="1"/>
    <col min="7432" max="7432" width="9.7109375" style="70" customWidth="1"/>
    <col min="7433" max="7433" width="8.7109375" style="70" customWidth="1"/>
    <col min="7434" max="7434" width="9.28515625" style="70" customWidth="1"/>
    <col min="7435" max="7435" width="9" style="70" customWidth="1"/>
    <col min="7436" max="7436" width="8.42578125" style="70" customWidth="1"/>
    <col min="7437" max="7680" width="11.42578125" style="70"/>
    <col min="7681" max="7681" width="21.5703125" style="70" customWidth="1"/>
    <col min="7682" max="7685" width="15.85546875" style="70" customWidth="1"/>
    <col min="7686" max="7686" width="3.5703125" style="70" customWidth="1"/>
    <col min="7687" max="7687" width="9.85546875" style="70" customWidth="1"/>
    <col min="7688" max="7688" width="9.7109375" style="70" customWidth="1"/>
    <col min="7689" max="7689" width="8.7109375" style="70" customWidth="1"/>
    <col min="7690" max="7690" width="9.28515625" style="70" customWidth="1"/>
    <col min="7691" max="7691" width="9" style="70" customWidth="1"/>
    <col min="7692" max="7692" width="8.42578125" style="70" customWidth="1"/>
    <col min="7693" max="7936" width="11.42578125" style="70"/>
    <col min="7937" max="7937" width="21.5703125" style="70" customWidth="1"/>
    <col min="7938" max="7941" width="15.85546875" style="70" customWidth="1"/>
    <col min="7942" max="7942" width="3.5703125" style="70" customWidth="1"/>
    <col min="7943" max="7943" width="9.85546875" style="70" customWidth="1"/>
    <col min="7944" max="7944" width="9.7109375" style="70" customWidth="1"/>
    <col min="7945" max="7945" width="8.7109375" style="70" customWidth="1"/>
    <col min="7946" max="7946" width="9.28515625" style="70" customWidth="1"/>
    <col min="7947" max="7947" width="9" style="70" customWidth="1"/>
    <col min="7948" max="7948" width="8.42578125" style="70" customWidth="1"/>
    <col min="7949" max="8192" width="11.42578125" style="70"/>
    <col min="8193" max="8193" width="21.5703125" style="70" customWidth="1"/>
    <col min="8194" max="8197" width="15.85546875" style="70" customWidth="1"/>
    <col min="8198" max="8198" width="3.5703125" style="70" customWidth="1"/>
    <col min="8199" max="8199" width="9.85546875" style="70" customWidth="1"/>
    <col min="8200" max="8200" width="9.7109375" style="70" customWidth="1"/>
    <col min="8201" max="8201" width="8.7109375" style="70" customWidth="1"/>
    <col min="8202" max="8202" width="9.28515625" style="70" customWidth="1"/>
    <col min="8203" max="8203" width="9" style="70" customWidth="1"/>
    <col min="8204" max="8204" width="8.42578125" style="70" customWidth="1"/>
    <col min="8205" max="8448" width="11.42578125" style="70"/>
    <col min="8449" max="8449" width="21.5703125" style="70" customWidth="1"/>
    <col min="8450" max="8453" width="15.85546875" style="70" customWidth="1"/>
    <col min="8454" max="8454" width="3.5703125" style="70" customWidth="1"/>
    <col min="8455" max="8455" width="9.85546875" style="70" customWidth="1"/>
    <col min="8456" max="8456" width="9.7109375" style="70" customWidth="1"/>
    <col min="8457" max="8457" width="8.7109375" style="70" customWidth="1"/>
    <col min="8458" max="8458" width="9.28515625" style="70" customWidth="1"/>
    <col min="8459" max="8459" width="9" style="70" customWidth="1"/>
    <col min="8460" max="8460" width="8.42578125" style="70" customWidth="1"/>
    <col min="8461" max="8704" width="11.42578125" style="70"/>
    <col min="8705" max="8705" width="21.5703125" style="70" customWidth="1"/>
    <col min="8706" max="8709" width="15.85546875" style="70" customWidth="1"/>
    <col min="8710" max="8710" width="3.5703125" style="70" customWidth="1"/>
    <col min="8711" max="8711" width="9.85546875" style="70" customWidth="1"/>
    <col min="8712" max="8712" width="9.7109375" style="70" customWidth="1"/>
    <col min="8713" max="8713" width="8.7109375" style="70" customWidth="1"/>
    <col min="8714" max="8714" width="9.28515625" style="70" customWidth="1"/>
    <col min="8715" max="8715" width="9" style="70" customWidth="1"/>
    <col min="8716" max="8716" width="8.42578125" style="70" customWidth="1"/>
    <col min="8717" max="8960" width="11.42578125" style="70"/>
    <col min="8961" max="8961" width="21.5703125" style="70" customWidth="1"/>
    <col min="8962" max="8965" width="15.85546875" style="70" customWidth="1"/>
    <col min="8966" max="8966" width="3.5703125" style="70" customWidth="1"/>
    <col min="8967" max="8967" width="9.85546875" style="70" customWidth="1"/>
    <col min="8968" max="8968" width="9.7109375" style="70" customWidth="1"/>
    <col min="8969" max="8969" width="8.7109375" style="70" customWidth="1"/>
    <col min="8970" max="8970" width="9.28515625" style="70" customWidth="1"/>
    <col min="8971" max="8971" width="9" style="70" customWidth="1"/>
    <col min="8972" max="8972" width="8.42578125" style="70" customWidth="1"/>
    <col min="8973" max="9216" width="11.42578125" style="70"/>
    <col min="9217" max="9217" width="21.5703125" style="70" customWidth="1"/>
    <col min="9218" max="9221" width="15.85546875" style="70" customWidth="1"/>
    <col min="9222" max="9222" width="3.5703125" style="70" customWidth="1"/>
    <col min="9223" max="9223" width="9.85546875" style="70" customWidth="1"/>
    <col min="9224" max="9224" width="9.7109375" style="70" customWidth="1"/>
    <col min="9225" max="9225" width="8.7109375" style="70" customWidth="1"/>
    <col min="9226" max="9226" width="9.28515625" style="70" customWidth="1"/>
    <col min="9227" max="9227" width="9" style="70" customWidth="1"/>
    <col min="9228" max="9228" width="8.42578125" style="70" customWidth="1"/>
    <col min="9229" max="9472" width="11.42578125" style="70"/>
    <col min="9473" max="9473" width="21.5703125" style="70" customWidth="1"/>
    <col min="9474" max="9477" width="15.85546875" style="70" customWidth="1"/>
    <col min="9478" max="9478" width="3.5703125" style="70" customWidth="1"/>
    <col min="9479" max="9479" width="9.85546875" style="70" customWidth="1"/>
    <col min="9480" max="9480" width="9.7109375" style="70" customWidth="1"/>
    <col min="9481" max="9481" width="8.7109375" style="70" customWidth="1"/>
    <col min="9482" max="9482" width="9.28515625" style="70" customWidth="1"/>
    <col min="9483" max="9483" width="9" style="70" customWidth="1"/>
    <col min="9484" max="9484" width="8.42578125" style="70" customWidth="1"/>
    <col min="9485" max="9728" width="11.42578125" style="70"/>
    <col min="9729" max="9729" width="21.5703125" style="70" customWidth="1"/>
    <col min="9730" max="9733" width="15.85546875" style="70" customWidth="1"/>
    <col min="9734" max="9734" width="3.5703125" style="70" customWidth="1"/>
    <col min="9735" max="9735" width="9.85546875" style="70" customWidth="1"/>
    <col min="9736" max="9736" width="9.7109375" style="70" customWidth="1"/>
    <col min="9737" max="9737" width="8.7109375" style="70" customWidth="1"/>
    <col min="9738" max="9738" width="9.28515625" style="70" customWidth="1"/>
    <col min="9739" max="9739" width="9" style="70" customWidth="1"/>
    <col min="9740" max="9740" width="8.42578125" style="70" customWidth="1"/>
    <col min="9741" max="9984" width="11.42578125" style="70"/>
    <col min="9985" max="9985" width="21.5703125" style="70" customWidth="1"/>
    <col min="9986" max="9989" width="15.85546875" style="70" customWidth="1"/>
    <col min="9990" max="9990" width="3.5703125" style="70" customWidth="1"/>
    <col min="9991" max="9991" width="9.85546875" style="70" customWidth="1"/>
    <col min="9992" max="9992" width="9.7109375" style="70" customWidth="1"/>
    <col min="9993" max="9993" width="8.7109375" style="70" customWidth="1"/>
    <col min="9994" max="9994" width="9.28515625" style="70" customWidth="1"/>
    <col min="9995" max="9995" width="9" style="70" customWidth="1"/>
    <col min="9996" max="9996" width="8.42578125" style="70" customWidth="1"/>
    <col min="9997" max="10240" width="11.42578125" style="70"/>
    <col min="10241" max="10241" width="21.5703125" style="70" customWidth="1"/>
    <col min="10242" max="10245" width="15.85546875" style="70" customWidth="1"/>
    <col min="10246" max="10246" width="3.5703125" style="70" customWidth="1"/>
    <col min="10247" max="10247" width="9.85546875" style="70" customWidth="1"/>
    <col min="10248" max="10248" width="9.7109375" style="70" customWidth="1"/>
    <col min="10249" max="10249" width="8.7109375" style="70" customWidth="1"/>
    <col min="10250" max="10250" width="9.28515625" style="70" customWidth="1"/>
    <col min="10251" max="10251" width="9" style="70" customWidth="1"/>
    <col min="10252" max="10252" width="8.42578125" style="70" customWidth="1"/>
    <col min="10253" max="10496" width="11.42578125" style="70"/>
    <col min="10497" max="10497" width="21.5703125" style="70" customWidth="1"/>
    <col min="10498" max="10501" width="15.85546875" style="70" customWidth="1"/>
    <col min="10502" max="10502" width="3.5703125" style="70" customWidth="1"/>
    <col min="10503" max="10503" width="9.85546875" style="70" customWidth="1"/>
    <col min="10504" max="10504" width="9.7109375" style="70" customWidth="1"/>
    <col min="10505" max="10505" width="8.7109375" style="70" customWidth="1"/>
    <col min="10506" max="10506" width="9.28515625" style="70" customWidth="1"/>
    <col min="10507" max="10507" width="9" style="70" customWidth="1"/>
    <col min="10508" max="10508" width="8.42578125" style="70" customWidth="1"/>
    <col min="10509" max="10752" width="11.42578125" style="70"/>
    <col min="10753" max="10753" width="21.5703125" style="70" customWidth="1"/>
    <col min="10754" max="10757" width="15.85546875" style="70" customWidth="1"/>
    <col min="10758" max="10758" width="3.5703125" style="70" customWidth="1"/>
    <col min="10759" max="10759" width="9.85546875" style="70" customWidth="1"/>
    <col min="10760" max="10760" width="9.7109375" style="70" customWidth="1"/>
    <col min="10761" max="10761" width="8.7109375" style="70" customWidth="1"/>
    <col min="10762" max="10762" width="9.28515625" style="70" customWidth="1"/>
    <col min="10763" max="10763" width="9" style="70" customWidth="1"/>
    <col min="10764" max="10764" width="8.42578125" style="70" customWidth="1"/>
    <col min="10765" max="11008" width="11.42578125" style="70"/>
    <col min="11009" max="11009" width="21.5703125" style="70" customWidth="1"/>
    <col min="11010" max="11013" width="15.85546875" style="70" customWidth="1"/>
    <col min="11014" max="11014" width="3.5703125" style="70" customWidth="1"/>
    <col min="11015" max="11015" width="9.85546875" style="70" customWidth="1"/>
    <col min="11016" max="11016" width="9.7109375" style="70" customWidth="1"/>
    <col min="11017" max="11017" width="8.7109375" style="70" customWidth="1"/>
    <col min="11018" max="11018" width="9.28515625" style="70" customWidth="1"/>
    <col min="11019" max="11019" width="9" style="70" customWidth="1"/>
    <col min="11020" max="11020" width="8.42578125" style="70" customWidth="1"/>
    <col min="11021" max="11264" width="11.42578125" style="70"/>
    <col min="11265" max="11265" width="21.5703125" style="70" customWidth="1"/>
    <col min="11266" max="11269" width="15.85546875" style="70" customWidth="1"/>
    <col min="11270" max="11270" width="3.5703125" style="70" customWidth="1"/>
    <col min="11271" max="11271" width="9.85546875" style="70" customWidth="1"/>
    <col min="11272" max="11272" width="9.7109375" style="70" customWidth="1"/>
    <col min="11273" max="11273" width="8.7109375" style="70" customWidth="1"/>
    <col min="11274" max="11274" width="9.28515625" style="70" customWidth="1"/>
    <col min="11275" max="11275" width="9" style="70" customWidth="1"/>
    <col min="11276" max="11276" width="8.42578125" style="70" customWidth="1"/>
    <col min="11277" max="11520" width="11.42578125" style="70"/>
    <col min="11521" max="11521" width="21.5703125" style="70" customWidth="1"/>
    <col min="11522" max="11525" width="15.85546875" style="70" customWidth="1"/>
    <col min="11526" max="11526" width="3.5703125" style="70" customWidth="1"/>
    <col min="11527" max="11527" width="9.85546875" style="70" customWidth="1"/>
    <col min="11528" max="11528" width="9.7109375" style="70" customWidth="1"/>
    <col min="11529" max="11529" width="8.7109375" style="70" customWidth="1"/>
    <col min="11530" max="11530" width="9.28515625" style="70" customWidth="1"/>
    <col min="11531" max="11531" width="9" style="70" customWidth="1"/>
    <col min="11532" max="11532" width="8.42578125" style="70" customWidth="1"/>
    <col min="11533" max="11776" width="11.42578125" style="70"/>
    <col min="11777" max="11777" width="21.5703125" style="70" customWidth="1"/>
    <col min="11778" max="11781" width="15.85546875" style="70" customWidth="1"/>
    <col min="11782" max="11782" width="3.5703125" style="70" customWidth="1"/>
    <col min="11783" max="11783" width="9.85546875" style="70" customWidth="1"/>
    <col min="11784" max="11784" width="9.7109375" style="70" customWidth="1"/>
    <col min="11785" max="11785" width="8.7109375" style="70" customWidth="1"/>
    <col min="11786" max="11786" width="9.28515625" style="70" customWidth="1"/>
    <col min="11787" max="11787" width="9" style="70" customWidth="1"/>
    <col min="11788" max="11788" width="8.42578125" style="70" customWidth="1"/>
    <col min="11789" max="12032" width="11.42578125" style="70"/>
    <col min="12033" max="12033" width="21.5703125" style="70" customWidth="1"/>
    <col min="12034" max="12037" width="15.85546875" style="70" customWidth="1"/>
    <col min="12038" max="12038" width="3.5703125" style="70" customWidth="1"/>
    <col min="12039" max="12039" width="9.85546875" style="70" customWidth="1"/>
    <col min="12040" max="12040" width="9.7109375" style="70" customWidth="1"/>
    <col min="12041" max="12041" width="8.7109375" style="70" customWidth="1"/>
    <col min="12042" max="12042" width="9.28515625" style="70" customWidth="1"/>
    <col min="12043" max="12043" width="9" style="70" customWidth="1"/>
    <col min="12044" max="12044" width="8.42578125" style="70" customWidth="1"/>
    <col min="12045" max="12288" width="11.42578125" style="70"/>
    <col min="12289" max="12289" width="21.5703125" style="70" customWidth="1"/>
    <col min="12290" max="12293" width="15.85546875" style="70" customWidth="1"/>
    <col min="12294" max="12294" width="3.5703125" style="70" customWidth="1"/>
    <col min="12295" max="12295" width="9.85546875" style="70" customWidth="1"/>
    <col min="12296" max="12296" width="9.7109375" style="70" customWidth="1"/>
    <col min="12297" max="12297" width="8.7109375" style="70" customWidth="1"/>
    <col min="12298" max="12298" width="9.28515625" style="70" customWidth="1"/>
    <col min="12299" max="12299" width="9" style="70" customWidth="1"/>
    <col min="12300" max="12300" width="8.42578125" style="70" customWidth="1"/>
    <col min="12301" max="12544" width="11.42578125" style="70"/>
    <col min="12545" max="12545" width="21.5703125" style="70" customWidth="1"/>
    <col min="12546" max="12549" width="15.85546875" style="70" customWidth="1"/>
    <col min="12550" max="12550" width="3.5703125" style="70" customWidth="1"/>
    <col min="12551" max="12551" width="9.85546875" style="70" customWidth="1"/>
    <col min="12552" max="12552" width="9.7109375" style="70" customWidth="1"/>
    <col min="12553" max="12553" width="8.7109375" style="70" customWidth="1"/>
    <col min="12554" max="12554" width="9.28515625" style="70" customWidth="1"/>
    <col min="12555" max="12555" width="9" style="70" customWidth="1"/>
    <col min="12556" max="12556" width="8.42578125" style="70" customWidth="1"/>
    <col min="12557" max="12800" width="11.42578125" style="70"/>
    <col min="12801" max="12801" width="21.5703125" style="70" customWidth="1"/>
    <col min="12802" max="12805" width="15.85546875" style="70" customWidth="1"/>
    <col min="12806" max="12806" width="3.5703125" style="70" customWidth="1"/>
    <col min="12807" max="12807" width="9.85546875" style="70" customWidth="1"/>
    <col min="12808" max="12808" width="9.7109375" style="70" customWidth="1"/>
    <col min="12809" max="12809" width="8.7109375" style="70" customWidth="1"/>
    <col min="12810" max="12810" width="9.28515625" style="70" customWidth="1"/>
    <col min="12811" max="12811" width="9" style="70" customWidth="1"/>
    <col min="12812" max="12812" width="8.42578125" style="70" customWidth="1"/>
    <col min="12813" max="13056" width="11.42578125" style="70"/>
    <col min="13057" max="13057" width="21.5703125" style="70" customWidth="1"/>
    <col min="13058" max="13061" width="15.85546875" style="70" customWidth="1"/>
    <col min="13062" max="13062" width="3.5703125" style="70" customWidth="1"/>
    <col min="13063" max="13063" width="9.85546875" style="70" customWidth="1"/>
    <col min="13064" max="13064" width="9.7109375" style="70" customWidth="1"/>
    <col min="13065" max="13065" width="8.7109375" style="70" customWidth="1"/>
    <col min="13066" max="13066" width="9.28515625" style="70" customWidth="1"/>
    <col min="13067" max="13067" width="9" style="70" customWidth="1"/>
    <col min="13068" max="13068" width="8.42578125" style="70" customWidth="1"/>
    <col min="13069" max="13312" width="11.42578125" style="70"/>
    <col min="13313" max="13313" width="21.5703125" style="70" customWidth="1"/>
    <col min="13314" max="13317" width="15.85546875" style="70" customWidth="1"/>
    <col min="13318" max="13318" width="3.5703125" style="70" customWidth="1"/>
    <col min="13319" max="13319" width="9.85546875" style="70" customWidth="1"/>
    <col min="13320" max="13320" width="9.7109375" style="70" customWidth="1"/>
    <col min="13321" max="13321" width="8.7109375" style="70" customWidth="1"/>
    <col min="13322" max="13322" width="9.28515625" style="70" customWidth="1"/>
    <col min="13323" max="13323" width="9" style="70" customWidth="1"/>
    <col min="13324" max="13324" width="8.42578125" style="70" customWidth="1"/>
    <col min="13325" max="13568" width="11.42578125" style="70"/>
    <col min="13569" max="13569" width="21.5703125" style="70" customWidth="1"/>
    <col min="13570" max="13573" width="15.85546875" style="70" customWidth="1"/>
    <col min="13574" max="13574" width="3.5703125" style="70" customWidth="1"/>
    <col min="13575" max="13575" width="9.85546875" style="70" customWidth="1"/>
    <col min="13576" max="13576" width="9.7109375" style="70" customWidth="1"/>
    <col min="13577" max="13577" width="8.7109375" style="70" customWidth="1"/>
    <col min="13578" max="13578" width="9.28515625" style="70" customWidth="1"/>
    <col min="13579" max="13579" width="9" style="70" customWidth="1"/>
    <col min="13580" max="13580" width="8.42578125" style="70" customWidth="1"/>
    <col min="13581" max="13824" width="11.42578125" style="70"/>
    <col min="13825" max="13825" width="21.5703125" style="70" customWidth="1"/>
    <col min="13826" max="13829" width="15.85546875" style="70" customWidth="1"/>
    <col min="13830" max="13830" width="3.5703125" style="70" customWidth="1"/>
    <col min="13831" max="13831" width="9.85546875" style="70" customWidth="1"/>
    <col min="13832" max="13832" width="9.7109375" style="70" customWidth="1"/>
    <col min="13833" max="13833" width="8.7109375" style="70" customWidth="1"/>
    <col min="13834" max="13834" width="9.28515625" style="70" customWidth="1"/>
    <col min="13835" max="13835" width="9" style="70" customWidth="1"/>
    <col min="13836" max="13836" width="8.42578125" style="70" customWidth="1"/>
    <col min="13837" max="14080" width="11.42578125" style="70"/>
    <col min="14081" max="14081" width="21.5703125" style="70" customWidth="1"/>
    <col min="14082" max="14085" width="15.85546875" style="70" customWidth="1"/>
    <col min="14086" max="14086" width="3.5703125" style="70" customWidth="1"/>
    <col min="14087" max="14087" width="9.85546875" style="70" customWidth="1"/>
    <col min="14088" max="14088" width="9.7109375" style="70" customWidth="1"/>
    <col min="14089" max="14089" width="8.7109375" style="70" customWidth="1"/>
    <col min="14090" max="14090" width="9.28515625" style="70" customWidth="1"/>
    <col min="14091" max="14091" width="9" style="70" customWidth="1"/>
    <col min="14092" max="14092" width="8.42578125" style="70" customWidth="1"/>
    <col min="14093" max="14336" width="11.42578125" style="70"/>
    <col min="14337" max="14337" width="21.5703125" style="70" customWidth="1"/>
    <col min="14338" max="14341" width="15.85546875" style="70" customWidth="1"/>
    <col min="14342" max="14342" width="3.5703125" style="70" customWidth="1"/>
    <col min="14343" max="14343" width="9.85546875" style="70" customWidth="1"/>
    <col min="14344" max="14344" width="9.7109375" style="70" customWidth="1"/>
    <col min="14345" max="14345" width="8.7109375" style="70" customWidth="1"/>
    <col min="14346" max="14346" width="9.28515625" style="70" customWidth="1"/>
    <col min="14347" max="14347" width="9" style="70" customWidth="1"/>
    <col min="14348" max="14348" width="8.42578125" style="70" customWidth="1"/>
    <col min="14349" max="14592" width="11.42578125" style="70"/>
    <col min="14593" max="14593" width="21.5703125" style="70" customWidth="1"/>
    <col min="14594" max="14597" width="15.85546875" style="70" customWidth="1"/>
    <col min="14598" max="14598" width="3.5703125" style="70" customWidth="1"/>
    <col min="14599" max="14599" width="9.85546875" style="70" customWidth="1"/>
    <col min="14600" max="14600" width="9.7109375" style="70" customWidth="1"/>
    <col min="14601" max="14601" width="8.7109375" style="70" customWidth="1"/>
    <col min="14602" max="14602" width="9.28515625" style="70" customWidth="1"/>
    <col min="14603" max="14603" width="9" style="70" customWidth="1"/>
    <col min="14604" max="14604" width="8.42578125" style="70" customWidth="1"/>
    <col min="14605" max="14848" width="11.42578125" style="70"/>
    <col min="14849" max="14849" width="21.5703125" style="70" customWidth="1"/>
    <col min="14850" max="14853" width="15.85546875" style="70" customWidth="1"/>
    <col min="14854" max="14854" width="3.5703125" style="70" customWidth="1"/>
    <col min="14855" max="14855" width="9.85546875" style="70" customWidth="1"/>
    <col min="14856" max="14856" width="9.7109375" style="70" customWidth="1"/>
    <col min="14857" max="14857" width="8.7109375" style="70" customWidth="1"/>
    <col min="14858" max="14858" width="9.28515625" style="70" customWidth="1"/>
    <col min="14859" max="14859" width="9" style="70" customWidth="1"/>
    <col min="14860" max="14860" width="8.42578125" style="70" customWidth="1"/>
    <col min="14861" max="15104" width="11.42578125" style="70"/>
    <col min="15105" max="15105" width="21.5703125" style="70" customWidth="1"/>
    <col min="15106" max="15109" width="15.85546875" style="70" customWidth="1"/>
    <col min="15110" max="15110" width="3.5703125" style="70" customWidth="1"/>
    <col min="15111" max="15111" width="9.85546875" style="70" customWidth="1"/>
    <col min="15112" max="15112" width="9.7109375" style="70" customWidth="1"/>
    <col min="15113" max="15113" width="8.7109375" style="70" customWidth="1"/>
    <col min="15114" max="15114" width="9.28515625" style="70" customWidth="1"/>
    <col min="15115" max="15115" width="9" style="70" customWidth="1"/>
    <col min="15116" max="15116" width="8.42578125" style="70" customWidth="1"/>
    <col min="15117" max="15360" width="11.42578125" style="70"/>
    <col min="15361" max="15361" width="21.5703125" style="70" customWidth="1"/>
    <col min="15362" max="15365" width="15.85546875" style="70" customWidth="1"/>
    <col min="15366" max="15366" width="3.5703125" style="70" customWidth="1"/>
    <col min="15367" max="15367" width="9.85546875" style="70" customWidth="1"/>
    <col min="15368" max="15368" width="9.7109375" style="70" customWidth="1"/>
    <col min="15369" max="15369" width="8.7109375" style="70" customWidth="1"/>
    <col min="15370" max="15370" width="9.28515625" style="70" customWidth="1"/>
    <col min="15371" max="15371" width="9" style="70" customWidth="1"/>
    <col min="15372" max="15372" width="8.42578125" style="70" customWidth="1"/>
    <col min="15373" max="15616" width="11.42578125" style="70"/>
    <col min="15617" max="15617" width="21.5703125" style="70" customWidth="1"/>
    <col min="15618" max="15621" width="15.85546875" style="70" customWidth="1"/>
    <col min="15622" max="15622" width="3.5703125" style="70" customWidth="1"/>
    <col min="15623" max="15623" width="9.85546875" style="70" customWidth="1"/>
    <col min="15624" max="15624" width="9.7109375" style="70" customWidth="1"/>
    <col min="15625" max="15625" width="8.7109375" style="70" customWidth="1"/>
    <col min="15626" max="15626" width="9.28515625" style="70" customWidth="1"/>
    <col min="15627" max="15627" width="9" style="70" customWidth="1"/>
    <col min="15628" max="15628" width="8.42578125" style="70" customWidth="1"/>
    <col min="15629" max="15872" width="11.42578125" style="70"/>
    <col min="15873" max="15873" width="21.5703125" style="70" customWidth="1"/>
    <col min="15874" max="15877" width="15.85546875" style="70" customWidth="1"/>
    <col min="15878" max="15878" width="3.5703125" style="70" customWidth="1"/>
    <col min="15879" max="15879" width="9.85546875" style="70" customWidth="1"/>
    <col min="15880" max="15880" width="9.7109375" style="70" customWidth="1"/>
    <col min="15881" max="15881" width="8.7109375" style="70" customWidth="1"/>
    <col min="15882" max="15882" width="9.28515625" style="70" customWidth="1"/>
    <col min="15883" max="15883" width="9" style="70" customWidth="1"/>
    <col min="15884" max="15884" width="8.42578125" style="70" customWidth="1"/>
    <col min="15885" max="16128" width="11.42578125" style="70"/>
    <col min="16129" max="16129" width="21.5703125" style="70" customWidth="1"/>
    <col min="16130" max="16133" width="15.85546875" style="70" customWidth="1"/>
    <col min="16134" max="16134" width="3.5703125" style="70" customWidth="1"/>
    <col min="16135" max="16135" width="9.85546875" style="70" customWidth="1"/>
    <col min="16136" max="16136" width="9.7109375" style="70" customWidth="1"/>
    <col min="16137" max="16137" width="8.7109375" style="70" customWidth="1"/>
    <col min="16138" max="16138" width="9.28515625" style="70" customWidth="1"/>
    <col min="16139" max="16139" width="9" style="70" customWidth="1"/>
    <col min="16140" max="16140" width="8.42578125" style="70" customWidth="1"/>
    <col min="16141" max="16384" width="11.42578125" style="70"/>
  </cols>
  <sheetData>
    <row r="1" spans="1:13" ht="54.75" customHeight="1">
      <c r="A1" s="228" t="s">
        <v>95</v>
      </c>
      <c r="B1" s="229"/>
      <c r="C1" s="229"/>
      <c r="G1" s="72"/>
      <c r="J1" s="72"/>
      <c r="K1" s="119"/>
    </row>
    <row r="2" spans="1:13" ht="21">
      <c r="A2" s="121" t="s">
        <v>12</v>
      </c>
      <c r="B2" s="122"/>
      <c r="C2" s="122"/>
      <c r="E2" s="122"/>
      <c r="G2" s="72"/>
      <c r="I2" s="122"/>
      <c r="J2" s="123"/>
      <c r="K2" s="124"/>
      <c r="L2" s="122"/>
    </row>
    <row r="3" spans="1:13" ht="21">
      <c r="A3" s="121" t="s">
        <v>13</v>
      </c>
      <c r="B3" s="122"/>
      <c r="C3" s="122"/>
      <c r="G3" s="72"/>
      <c r="J3" s="72"/>
      <c r="K3" s="119"/>
    </row>
    <row r="4" spans="1:13" s="126" customFormat="1" ht="15.75">
      <c r="G4" s="127"/>
      <c r="J4" s="127"/>
      <c r="K4" s="128"/>
    </row>
    <row r="5" spans="1:13" s="126" customFormat="1" ht="15.75">
      <c r="A5" s="126" t="s">
        <v>14</v>
      </c>
      <c r="B5" s="112"/>
      <c r="D5" s="112"/>
      <c r="G5" s="127"/>
      <c r="J5" s="127"/>
      <c r="K5" s="128"/>
    </row>
    <row r="6" spans="1:13" s="126" customFormat="1" ht="15.75">
      <c r="B6" s="112"/>
      <c r="D6" s="112"/>
      <c r="G6" s="127"/>
      <c r="J6" s="127"/>
      <c r="K6" s="128"/>
    </row>
    <row r="7" spans="1:13" s="126" customFormat="1" ht="15.75">
      <c r="A7" s="129"/>
      <c r="B7" s="227" t="s">
        <v>15</v>
      </c>
      <c r="C7" s="227"/>
      <c r="D7" s="227" t="s">
        <v>16</v>
      </c>
      <c r="E7" s="227"/>
      <c r="G7" s="127"/>
      <c r="J7" s="127"/>
      <c r="K7" s="128"/>
    </row>
    <row r="8" spans="1:13" s="126" customFormat="1" ht="15.75">
      <c r="B8" s="174" t="s">
        <v>17</v>
      </c>
      <c r="C8" s="220" t="s">
        <v>18</v>
      </c>
      <c r="D8" s="174" t="s">
        <v>17</v>
      </c>
      <c r="E8" s="220" t="s">
        <v>18</v>
      </c>
      <c r="G8" s="127"/>
      <c r="I8" s="130"/>
      <c r="J8" s="127"/>
      <c r="K8" s="128"/>
    </row>
    <row r="9" spans="1:13" s="126" customFormat="1" ht="15.75">
      <c r="B9" s="131"/>
      <c r="C9" s="131"/>
      <c r="D9" s="131"/>
      <c r="E9" s="131"/>
      <c r="G9" s="127"/>
      <c r="I9" s="130"/>
      <c r="J9" s="127"/>
      <c r="K9" s="128"/>
      <c r="L9" s="130"/>
    </row>
    <row r="10" spans="1:13" s="126" customFormat="1" ht="15.75">
      <c r="A10" s="132"/>
      <c r="B10" s="133"/>
      <c r="C10" s="134"/>
      <c r="D10" s="133"/>
      <c r="E10" s="134"/>
      <c r="G10" s="127"/>
      <c r="I10" s="130"/>
      <c r="J10" s="127"/>
      <c r="K10" s="128"/>
      <c r="L10" s="130"/>
    </row>
    <row r="11" spans="1:13" s="126" customFormat="1" ht="15.75">
      <c r="A11" s="135" t="s">
        <v>19</v>
      </c>
      <c r="B11" s="136">
        <f>B19*60%</f>
        <v>29.4</v>
      </c>
      <c r="C11" s="221">
        <f>ROUND(B11/100*119.5,1)</f>
        <v>35.1</v>
      </c>
      <c r="D11" s="136">
        <v>35.4</v>
      </c>
      <c r="E11" s="221">
        <f>ROUND(D11/100*119.5,1)</f>
        <v>42.3</v>
      </c>
      <c r="G11" s="137"/>
      <c r="H11" s="138"/>
      <c r="I11" s="139"/>
      <c r="J11" s="140"/>
      <c r="K11" s="141"/>
      <c r="L11" s="142"/>
      <c r="M11" s="143"/>
    </row>
    <row r="12" spans="1:13" s="126" customFormat="1" ht="15.75">
      <c r="A12" s="144"/>
      <c r="B12" s="145"/>
      <c r="C12" s="144"/>
      <c r="D12" s="145"/>
      <c r="E12" s="144"/>
      <c r="G12" s="137"/>
      <c r="H12" s="138"/>
      <c r="I12" s="139"/>
      <c r="J12" s="140"/>
      <c r="K12" s="141"/>
      <c r="L12" s="142"/>
    </row>
    <row r="13" spans="1:13" s="126" customFormat="1" ht="15.75">
      <c r="B13" s="131"/>
      <c r="D13" s="131"/>
      <c r="G13" s="137"/>
      <c r="H13" s="138"/>
      <c r="I13" s="139"/>
      <c r="J13" s="140"/>
      <c r="K13" s="141"/>
      <c r="L13" s="142"/>
    </row>
    <row r="14" spans="1:13" s="126" customFormat="1" ht="15.75">
      <c r="A14" s="132"/>
      <c r="B14" s="133"/>
      <c r="C14" s="134"/>
      <c r="D14" s="133"/>
      <c r="E14" s="134"/>
      <c r="G14" s="137"/>
      <c r="H14" s="138"/>
      <c r="I14" s="139"/>
      <c r="J14" s="140"/>
      <c r="K14" s="141"/>
      <c r="L14" s="142"/>
    </row>
    <row r="15" spans="1:13" s="126" customFormat="1" ht="15.75">
      <c r="A15" s="135" t="s">
        <v>20</v>
      </c>
      <c r="B15" s="136">
        <f>B19*80%</f>
        <v>39.200000000000003</v>
      </c>
      <c r="C15" s="221">
        <f>ROUND(B15/100*119.5,1)</f>
        <v>46.8</v>
      </c>
      <c r="D15" s="136">
        <v>47.2</v>
      </c>
      <c r="E15" s="221">
        <f>ROUND(D15/100*119.5,1)</f>
        <v>56.4</v>
      </c>
      <c r="G15" s="137"/>
      <c r="H15" s="138"/>
      <c r="I15" s="139"/>
      <c r="J15" s="140"/>
      <c r="K15" s="141"/>
      <c r="L15" s="142"/>
    </row>
    <row r="16" spans="1:13" s="126" customFormat="1" ht="15.75">
      <c r="A16" s="144"/>
      <c r="B16" s="145"/>
      <c r="C16" s="144"/>
      <c r="D16" s="145"/>
      <c r="E16" s="144"/>
      <c r="G16" s="137"/>
      <c r="H16" s="138"/>
      <c r="I16" s="139"/>
      <c r="J16" s="140"/>
      <c r="K16" s="141"/>
      <c r="L16" s="142"/>
    </row>
    <row r="17" spans="1:12" s="126" customFormat="1" ht="15.75">
      <c r="A17" s="126" t="s">
        <v>2</v>
      </c>
      <c r="B17" s="112"/>
      <c r="D17" s="112"/>
      <c r="G17" s="137"/>
      <c r="H17" s="138"/>
      <c r="I17" s="139"/>
      <c r="J17" s="140"/>
      <c r="K17" s="141"/>
      <c r="L17" s="142"/>
    </row>
    <row r="18" spans="1:12" s="126" customFormat="1" ht="15.75">
      <c r="A18" s="132"/>
      <c r="B18" s="133"/>
      <c r="C18" s="134"/>
      <c r="D18" s="133"/>
      <c r="E18" s="134"/>
      <c r="G18" s="137"/>
      <c r="H18" s="138"/>
      <c r="I18" s="139"/>
      <c r="J18" s="140"/>
      <c r="K18" s="141"/>
      <c r="L18" s="142"/>
    </row>
    <row r="19" spans="1:12" s="126" customFormat="1" ht="15.75">
      <c r="A19" s="135" t="s">
        <v>21</v>
      </c>
      <c r="B19" s="136">
        <v>49</v>
      </c>
      <c r="C19" s="221">
        <f>ROUND(B19/100*119.5,1)</f>
        <v>58.6</v>
      </c>
      <c r="D19" s="136">
        <v>59</v>
      </c>
      <c r="E19" s="221">
        <f>ROUND(D19/100*119.5,1)</f>
        <v>70.5</v>
      </c>
      <c r="G19" s="137"/>
      <c r="H19" s="138"/>
      <c r="I19" s="139"/>
      <c r="J19" s="140"/>
      <c r="K19" s="141"/>
      <c r="L19" s="142"/>
    </row>
    <row r="20" spans="1:12" s="126" customFormat="1" ht="15.75">
      <c r="A20" s="144"/>
      <c r="B20" s="145"/>
      <c r="C20" s="144"/>
      <c r="D20" s="145"/>
      <c r="E20" s="144"/>
      <c r="G20" s="137"/>
      <c r="H20" s="138"/>
      <c r="I20" s="139"/>
      <c r="J20" s="140"/>
      <c r="K20" s="141"/>
      <c r="L20" s="142"/>
    </row>
    <row r="21" spans="1:12" s="126" customFormat="1" ht="15.75">
      <c r="B21" s="131"/>
      <c r="D21" s="131"/>
      <c r="G21" s="137"/>
      <c r="H21" s="138"/>
      <c r="I21" s="139"/>
      <c r="J21" s="140"/>
      <c r="K21" s="141"/>
      <c r="L21" s="142"/>
    </row>
    <row r="22" spans="1:12" s="126" customFormat="1" ht="15.75">
      <c r="A22" s="132"/>
      <c r="B22" s="133"/>
      <c r="C22" s="134"/>
      <c r="D22" s="133"/>
      <c r="E22" s="134"/>
      <c r="G22" s="137"/>
      <c r="H22" s="138"/>
      <c r="I22" s="139"/>
      <c r="J22" s="140"/>
      <c r="K22" s="141"/>
      <c r="L22" s="142"/>
    </row>
    <row r="23" spans="1:12" s="126" customFormat="1" ht="15.75">
      <c r="A23" s="135" t="s">
        <v>22</v>
      </c>
      <c r="B23" s="136">
        <f>B19*115%</f>
        <v>56.349999999999994</v>
      </c>
      <c r="C23" s="221">
        <f>ROUND(B23/100*119.5,1)</f>
        <v>67.3</v>
      </c>
      <c r="D23" s="136">
        <v>67.849999999999994</v>
      </c>
      <c r="E23" s="221">
        <f>ROUND(D23/100*119.5,1)</f>
        <v>81.099999999999994</v>
      </c>
      <c r="G23" s="137"/>
      <c r="H23" s="138"/>
      <c r="I23" s="139"/>
      <c r="J23" s="140"/>
      <c r="K23" s="141"/>
      <c r="L23" s="142"/>
    </row>
    <row r="24" spans="1:12" s="126" customFormat="1" ht="15.75">
      <c r="A24" s="144"/>
      <c r="B24" s="145"/>
      <c r="C24" s="144"/>
      <c r="D24" s="145"/>
      <c r="E24" s="144"/>
      <c r="G24" s="137"/>
      <c r="H24" s="138"/>
      <c r="I24" s="139"/>
      <c r="J24" s="140"/>
      <c r="K24" s="141"/>
      <c r="L24" s="142"/>
    </row>
    <row r="25" spans="1:12" s="126" customFormat="1" ht="15.75">
      <c r="B25" s="131"/>
      <c r="D25" s="131"/>
      <c r="G25" s="137"/>
      <c r="H25" s="138"/>
      <c r="I25" s="139"/>
      <c r="J25" s="140"/>
      <c r="K25" s="141"/>
      <c r="L25" s="142"/>
    </row>
    <row r="26" spans="1:12" s="126" customFormat="1" ht="15.75">
      <c r="A26" s="132"/>
      <c r="B26" s="133"/>
      <c r="C26" s="134"/>
      <c r="D26" s="133"/>
      <c r="E26" s="134"/>
      <c r="G26" s="137"/>
      <c r="H26" s="138"/>
      <c r="I26" s="139"/>
      <c r="J26" s="140"/>
      <c r="K26" s="141"/>
      <c r="L26" s="142"/>
    </row>
    <row r="27" spans="1:12" s="126" customFormat="1" ht="15.75">
      <c r="A27" s="135" t="s">
        <v>23</v>
      </c>
      <c r="B27" s="136">
        <f>B19*130%</f>
        <v>63.7</v>
      </c>
      <c r="C27" s="221">
        <f>ROUND(B27/100*119.5,1)</f>
        <v>76.099999999999994</v>
      </c>
      <c r="D27" s="136">
        <v>76.7</v>
      </c>
      <c r="E27" s="221">
        <f>ROUND(D27/100*119.5,1)</f>
        <v>91.7</v>
      </c>
      <c r="G27" s="137"/>
      <c r="H27" s="138"/>
      <c r="I27" s="139"/>
      <c r="J27" s="140"/>
      <c r="K27" s="141"/>
      <c r="L27" s="142"/>
    </row>
    <row r="28" spans="1:12" s="126" customFormat="1" ht="15.75">
      <c r="A28" s="144"/>
      <c r="B28" s="145"/>
      <c r="C28" s="144"/>
      <c r="D28" s="145"/>
      <c r="E28" s="144"/>
      <c r="G28" s="137"/>
      <c r="H28" s="138"/>
      <c r="I28" s="139"/>
      <c r="J28" s="127"/>
      <c r="K28" s="128"/>
      <c r="L28" s="130"/>
    </row>
    <row r="29" spans="1:12" s="126" customFormat="1" ht="15.75">
      <c r="B29" s="131"/>
      <c r="D29" s="131"/>
      <c r="E29" s="131"/>
      <c r="G29" s="127"/>
      <c r="I29" s="130"/>
      <c r="J29" s="127"/>
      <c r="K29" s="128"/>
      <c r="L29" s="130"/>
    </row>
    <row r="30" spans="1:12" s="147" customFormat="1" ht="17.25" customHeight="1">
      <c r="A30" s="146" t="s">
        <v>77</v>
      </c>
      <c r="C30" s="146"/>
      <c r="H30" s="148"/>
      <c r="I30" s="149"/>
      <c r="J30" s="149"/>
      <c r="K30" s="148"/>
      <c r="L30" s="150"/>
    </row>
    <row r="31" spans="1:12" s="147" customFormat="1" ht="19.5" customHeight="1">
      <c r="A31" s="222" t="s">
        <v>99</v>
      </c>
      <c r="B31" s="223"/>
      <c r="C31" s="224"/>
      <c r="D31" s="225" t="s">
        <v>101</v>
      </c>
      <c r="J31" s="149"/>
      <c r="K31" s="148"/>
    </row>
    <row r="32" spans="1:12" s="126" customFormat="1" ht="15.75">
      <c r="B32" s="131"/>
      <c r="D32" s="131"/>
      <c r="E32" s="131"/>
      <c r="J32" s="127"/>
      <c r="K32" s="128"/>
    </row>
    <row r="33" spans="2:11" s="126" customFormat="1" ht="15.75">
      <c r="B33" s="131"/>
      <c r="D33" s="131"/>
      <c r="J33" s="127"/>
      <c r="K33" s="128"/>
    </row>
    <row r="34" spans="2:11">
      <c r="B34" s="125"/>
      <c r="D34" s="125"/>
      <c r="G34" s="72"/>
      <c r="J34" s="72"/>
      <c r="K34" s="119"/>
    </row>
    <row r="36" spans="2:11">
      <c r="I36" s="72"/>
    </row>
    <row r="37" spans="2:11">
      <c r="I37" s="72"/>
    </row>
    <row r="38" spans="2:11">
      <c r="I38" s="72"/>
    </row>
    <row r="39" spans="2:11">
      <c r="I39" s="72"/>
    </row>
    <row r="40" spans="2:11">
      <c r="I40" s="72"/>
    </row>
    <row r="41" spans="2:11">
      <c r="I41" s="72"/>
    </row>
  </sheetData>
  <mergeCells count="3">
    <mergeCell ref="B7:C7"/>
    <mergeCell ref="D7:E7"/>
    <mergeCell ref="A1:C1"/>
  </mergeCell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Footer>&amp;L&amp;"Calibri Light,Standard"&amp;11&amp;D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1"/>
  <sheetViews>
    <sheetView topLeftCell="A5" zoomScaleNormal="100" workbookViewId="0">
      <selection activeCell="A27" sqref="A27"/>
    </sheetView>
  </sheetViews>
  <sheetFormatPr baseColWidth="10" defaultRowHeight="16.5" customHeight="1"/>
  <cols>
    <col min="1" max="1" width="13.85546875" style="1" customWidth="1"/>
    <col min="2" max="2" width="3" style="2" customWidth="1"/>
    <col min="3" max="18" width="7.42578125" style="2" customWidth="1"/>
    <col min="19" max="256" width="11.42578125" style="1"/>
    <col min="257" max="257" width="13.85546875" style="1" customWidth="1"/>
    <col min="258" max="258" width="3" style="1" customWidth="1"/>
    <col min="259" max="274" width="7.42578125" style="1" customWidth="1"/>
    <col min="275" max="512" width="11.42578125" style="1"/>
    <col min="513" max="513" width="13.85546875" style="1" customWidth="1"/>
    <col min="514" max="514" width="3" style="1" customWidth="1"/>
    <col min="515" max="530" width="7.42578125" style="1" customWidth="1"/>
    <col min="531" max="768" width="11.42578125" style="1"/>
    <col min="769" max="769" width="13.85546875" style="1" customWidth="1"/>
    <col min="770" max="770" width="3" style="1" customWidth="1"/>
    <col min="771" max="786" width="7.42578125" style="1" customWidth="1"/>
    <col min="787" max="1024" width="11.42578125" style="1"/>
    <col min="1025" max="1025" width="13.85546875" style="1" customWidth="1"/>
    <col min="1026" max="1026" width="3" style="1" customWidth="1"/>
    <col min="1027" max="1042" width="7.42578125" style="1" customWidth="1"/>
    <col min="1043" max="1280" width="11.42578125" style="1"/>
    <col min="1281" max="1281" width="13.85546875" style="1" customWidth="1"/>
    <col min="1282" max="1282" width="3" style="1" customWidth="1"/>
    <col min="1283" max="1298" width="7.42578125" style="1" customWidth="1"/>
    <col min="1299" max="1536" width="11.42578125" style="1"/>
    <col min="1537" max="1537" width="13.85546875" style="1" customWidth="1"/>
    <col min="1538" max="1538" width="3" style="1" customWidth="1"/>
    <col min="1539" max="1554" width="7.42578125" style="1" customWidth="1"/>
    <col min="1555" max="1792" width="11.42578125" style="1"/>
    <col min="1793" max="1793" width="13.85546875" style="1" customWidth="1"/>
    <col min="1794" max="1794" width="3" style="1" customWidth="1"/>
    <col min="1795" max="1810" width="7.42578125" style="1" customWidth="1"/>
    <col min="1811" max="2048" width="11.42578125" style="1"/>
    <col min="2049" max="2049" width="13.85546875" style="1" customWidth="1"/>
    <col min="2050" max="2050" width="3" style="1" customWidth="1"/>
    <col min="2051" max="2066" width="7.42578125" style="1" customWidth="1"/>
    <col min="2067" max="2304" width="11.42578125" style="1"/>
    <col min="2305" max="2305" width="13.85546875" style="1" customWidth="1"/>
    <col min="2306" max="2306" width="3" style="1" customWidth="1"/>
    <col min="2307" max="2322" width="7.42578125" style="1" customWidth="1"/>
    <col min="2323" max="2560" width="11.42578125" style="1"/>
    <col min="2561" max="2561" width="13.85546875" style="1" customWidth="1"/>
    <col min="2562" max="2562" width="3" style="1" customWidth="1"/>
    <col min="2563" max="2578" width="7.42578125" style="1" customWidth="1"/>
    <col min="2579" max="2816" width="11.42578125" style="1"/>
    <col min="2817" max="2817" width="13.85546875" style="1" customWidth="1"/>
    <col min="2818" max="2818" width="3" style="1" customWidth="1"/>
    <col min="2819" max="2834" width="7.42578125" style="1" customWidth="1"/>
    <col min="2835" max="3072" width="11.42578125" style="1"/>
    <col min="3073" max="3073" width="13.85546875" style="1" customWidth="1"/>
    <col min="3074" max="3074" width="3" style="1" customWidth="1"/>
    <col min="3075" max="3090" width="7.42578125" style="1" customWidth="1"/>
    <col min="3091" max="3328" width="11.42578125" style="1"/>
    <col min="3329" max="3329" width="13.85546875" style="1" customWidth="1"/>
    <col min="3330" max="3330" width="3" style="1" customWidth="1"/>
    <col min="3331" max="3346" width="7.42578125" style="1" customWidth="1"/>
    <col min="3347" max="3584" width="11.42578125" style="1"/>
    <col min="3585" max="3585" width="13.85546875" style="1" customWidth="1"/>
    <col min="3586" max="3586" width="3" style="1" customWidth="1"/>
    <col min="3587" max="3602" width="7.42578125" style="1" customWidth="1"/>
    <col min="3603" max="3840" width="11.42578125" style="1"/>
    <col min="3841" max="3841" width="13.85546875" style="1" customWidth="1"/>
    <col min="3842" max="3842" width="3" style="1" customWidth="1"/>
    <col min="3843" max="3858" width="7.42578125" style="1" customWidth="1"/>
    <col min="3859" max="4096" width="11.42578125" style="1"/>
    <col min="4097" max="4097" width="13.85546875" style="1" customWidth="1"/>
    <col min="4098" max="4098" width="3" style="1" customWidth="1"/>
    <col min="4099" max="4114" width="7.42578125" style="1" customWidth="1"/>
    <col min="4115" max="4352" width="11.42578125" style="1"/>
    <col min="4353" max="4353" width="13.85546875" style="1" customWidth="1"/>
    <col min="4354" max="4354" width="3" style="1" customWidth="1"/>
    <col min="4355" max="4370" width="7.42578125" style="1" customWidth="1"/>
    <col min="4371" max="4608" width="11.42578125" style="1"/>
    <col min="4609" max="4609" width="13.85546875" style="1" customWidth="1"/>
    <col min="4610" max="4610" width="3" style="1" customWidth="1"/>
    <col min="4611" max="4626" width="7.42578125" style="1" customWidth="1"/>
    <col min="4627" max="4864" width="11.42578125" style="1"/>
    <col min="4865" max="4865" width="13.85546875" style="1" customWidth="1"/>
    <col min="4866" max="4866" width="3" style="1" customWidth="1"/>
    <col min="4867" max="4882" width="7.42578125" style="1" customWidth="1"/>
    <col min="4883" max="5120" width="11.42578125" style="1"/>
    <col min="5121" max="5121" width="13.85546875" style="1" customWidth="1"/>
    <col min="5122" max="5122" width="3" style="1" customWidth="1"/>
    <col min="5123" max="5138" width="7.42578125" style="1" customWidth="1"/>
    <col min="5139" max="5376" width="11.42578125" style="1"/>
    <col min="5377" max="5377" width="13.85546875" style="1" customWidth="1"/>
    <col min="5378" max="5378" width="3" style="1" customWidth="1"/>
    <col min="5379" max="5394" width="7.42578125" style="1" customWidth="1"/>
    <col min="5395" max="5632" width="11.42578125" style="1"/>
    <col min="5633" max="5633" width="13.85546875" style="1" customWidth="1"/>
    <col min="5634" max="5634" width="3" style="1" customWidth="1"/>
    <col min="5635" max="5650" width="7.42578125" style="1" customWidth="1"/>
    <col min="5651" max="5888" width="11.42578125" style="1"/>
    <col min="5889" max="5889" width="13.85546875" style="1" customWidth="1"/>
    <col min="5890" max="5890" width="3" style="1" customWidth="1"/>
    <col min="5891" max="5906" width="7.42578125" style="1" customWidth="1"/>
    <col min="5907" max="6144" width="11.42578125" style="1"/>
    <col min="6145" max="6145" width="13.85546875" style="1" customWidth="1"/>
    <col min="6146" max="6146" width="3" style="1" customWidth="1"/>
    <col min="6147" max="6162" width="7.42578125" style="1" customWidth="1"/>
    <col min="6163" max="6400" width="11.42578125" style="1"/>
    <col min="6401" max="6401" width="13.85546875" style="1" customWidth="1"/>
    <col min="6402" max="6402" width="3" style="1" customWidth="1"/>
    <col min="6403" max="6418" width="7.42578125" style="1" customWidth="1"/>
    <col min="6419" max="6656" width="11.42578125" style="1"/>
    <col min="6657" max="6657" width="13.85546875" style="1" customWidth="1"/>
    <col min="6658" max="6658" width="3" style="1" customWidth="1"/>
    <col min="6659" max="6674" width="7.42578125" style="1" customWidth="1"/>
    <col min="6675" max="6912" width="11.42578125" style="1"/>
    <col min="6913" max="6913" width="13.85546875" style="1" customWidth="1"/>
    <col min="6914" max="6914" width="3" style="1" customWidth="1"/>
    <col min="6915" max="6930" width="7.42578125" style="1" customWidth="1"/>
    <col min="6931" max="7168" width="11.42578125" style="1"/>
    <col min="7169" max="7169" width="13.85546875" style="1" customWidth="1"/>
    <col min="7170" max="7170" width="3" style="1" customWidth="1"/>
    <col min="7171" max="7186" width="7.42578125" style="1" customWidth="1"/>
    <col min="7187" max="7424" width="11.42578125" style="1"/>
    <col min="7425" max="7425" width="13.85546875" style="1" customWidth="1"/>
    <col min="7426" max="7426" width="3" style="1" customWidth="1"/>
    <col min="7427" max="7442" width="7.42578125" style="1" customWidth="1"/>
    <col min="7443" max="7680" width="11.42578125" style="1"/>
    <col min="7681" max="7681" width="13.85546875" style="1" customWidth="1"/>
    <col min="7682" max="7682" width="3" style="1" customWidth="1"/>
    <col min="7683" max="7698" width="7.42578125" style="1" customWidth="1"/>
    <col min="7699" max="7936" width="11.42578125" style="1"/>
    <col min="7937" max="7937" width="13.85546875" style="1" customWidth="1"/>
    <col min="7938" max="7938" width="3" style="1" customWidth="1"/>
    <col min="7939" max="7954" width="7.42578125" style="1" customWidth="1"/>
    <col min="7955" max="8192" width="11.42578125" style="1"/>
    <col min="8193" max="8193" width="13.85546875" style="1" customWidth="1"/>
    <col min="8194" max="8194" width="3" style="1" customWidth="1"/>
    <col min="8195" max="8210" width="7.42578125" style="1" customWidth="1"/>
    <col min="8211" max="8448" width="11.42578125" style="1"/>
    <col min="8449" max="8449" width="13.85546875" style="1" customWidth="1"/>
    <col min="8450" max="8450" width="3" style="1" customWidth="1"/>
    <col min="8451" max="8466" width="7.42578125" style="1" customWidth="1"/>
    <col min="8467" max="8704" width="11.42578125" style="1"/>
    <col min="8705" max="8705" width="13.85546875" style="1" customWidth="1"/>
    <col min="8706" max="8706" width="3" style="1" customWidth="1"/>
    <col min="8707" max="8722" width="7.42578125" style="1" customWidth="1"/>
    <col min="8723" max="8960" width="11.42578125" style="1"/>
    <col min="8961" max="8961" width="13.85546875" style="1" customWidth="1"/>
    <col min="8962" max="8962" width="3" style="1" customWidth="1"/>
    <col min="8963" max="8978" width="7.42578125" style="1" customWidth="1"/>
    <col min="8979" max="9216" width="11.42578125" style="1"/>
    <col min="9217" max="9217" width="13.85546875" style="1" customWidth="1"/>
    <col min="9218" max="9218" width="3" style="1" customWidth="1"/>
    <col min="9219" max="9234" width="7.42578125" style="1" customWidth="1"/>
    <col min="9235" max="9472" width="11.42578125" style="1"/>
    <col min="9473" max="9473" width="13.85546875" style="1" customWidth="1"/>
    <col min="9474" max="9474" width="3" style="1" customWidth="1"/>
    <col min="9475" max="9490" width="7.42578125" style="1" customWidth="1"/>
    <col min="9491" max="9728" width="11.42578125" style="1"/>
    <col min="9729" max="9729" width="13.85546875" style="1" customWidth="1"/>
    <col min="9730" max="9730" width="3" style="1" customWidth="1"/>
    <col min="9731" max="9746" width="7.42578125" style="1" customWidth="1"/>
    <col min="9747" max="9984" width="11.42578125" style="1"/>
    <col min="9985" max="9985" width="13.85546875" style="1" customWidth="1"/>
    <col min="9986" max="9986" width="3" style="1" customWidth="1"/>
    <col min="9987" max="10002" width="7.42578125" style="1" customWidth="1"/>
    <col min="10003" max="10240" width="11.42578125" style="1"/>
    <col min="10241" max="10241" width="13.85546875" style="1" customWidth="1"/>
    <col min="10242" max="10242" width="3" style="1" customWidth="1"/>
    <col min="10243" max="10258" width="7.42578125" style="1" customWidth="1"/>
    <col min="10259" max="10496" width="11.42578125" style="1"/>
    <col min="10497" max="10497" width="13.85546875" style="1" customWidth="1"/>
    <col min="10498" max="10498" width="3" style="1" customWidth="1"/>
    <col min="10499" max="10514" width="7.42578125" style="1" customWidth="1"/>
    <col min="10515" max="10752" width="11.42578125" style="1"/>
    <col min="10753" max="10753" width="13.85546875" style="1" customWidth="1"/>
    <col min="10754" max="10754" width="3" style="1" customWidth="1"/>
    <col min="10755" max="10770" width="7.42578125" style="1" customWidth="1"/>
    <col min="10771" max="11008" width="11.42578125" style="1"/>
    <col min="11009" max="11009" width="13.85546875" style="1" customWidth="1"/>
    <col min="11010" max="11010" width="3" style="1" customWidth="1"/>
    <col min="11011" max="11026" width="7.42578125" style="1" customWidth="1"/>
    <col min="11027" max="11264" width="11.42578125" style="1"/>
    <col min="11265" max="11265" width="13.85546875" style="1" customWidth="1"/>
    <col min="11266" max="11266" width="3" style="1" customWidth="1"/>
    <col min="11267" max="11282" width="7.42578125" style="1" customWidth="1"/>
    <col min="11283" max="11520" width="11.42578125" style="1"/>
    <col min="11521" max="11521" width="13.85546875" style="1" customWidth="1"/>
    <col min="11522" max="11522" width="3" style="1" customWidth="1"/>
    <col min="11523" max="11538" width="7.42578125" style="1" customWidth="1"/>
    <col min="11539" max="11776" width="11.42578125" style="1"/>
    <col min="11777" max="11777" width="13.85546875" style="1" customWidth="1"/>
    <col min="11778" max="11778" width="3" style="1" customWidth="1"/>
    <col min="11779" max="11794" width="7.42578125" style="1" customWidth="1"/>
    <col min="11795" max="12032" width="11.42578125" style="1"/>
    <col min="12033" max="12033" width="13.85546875" style="1" customWidth="1"/>
    <col min="12034" max="12034" width="3" style="1" customWidth="1"/>
    <col min="12035" max="12050" width="7.42578125" style="1" customWidth="1"/>
    <col min="12051" max="12288" width="11.42578125" style="1"/>
    <col min="12289" max="12289" width="13.85546875" style="1" customWidth="1"/>
    <col min="12290" max="12290" width="3" style="1" customWidth="1"/>
    <col min="12291" max="12306" width="7.42578125" style="1" customWidth="1"/>
    <col min="12307" max="12544" width="11.42578125" style="1"/>
    <col min="12545" max="12545" width="13.85546875" style="1" customWidth="1"/>
    <col min="12546" max="12546" width="3" style="1" customWidth="1"/>
    <col min="12547" max="12562" width="7.42578125" style="1" customWidth="1"/>
    <col min="12563" max="12800" width="11.42578125" style="1"/>
    <col min="12801" max="12801" width="13.85546875" style="1" customWidth="1"/>
    <col min="12802" max="12802" width="3" style="1" customWidth="1"/>
    <col min="12803" max="12818" width="7.42578125" style="1" customWidth="1"/>
    <col min="12819" max="13056" width="11.42578125" style="1"/>
    <col min="13057" max="13057" width="13.85546875" style="1" customWidth="1"/>
    <col min="13058" max="13058" width="3" style="1" customWidth="1"/>
    <col min="13059" max="13074" width="7.42578125" style="1" customWidth="1"/>
    <col min="13075" max="13312" width="11.42578125" style="1"/>
    <col min="13313" max="13313" width="13.85546875" style="1" customWidth="1"/>
    <col min="13314" max="13314" width="3" style="1" customWidth="1"/>
    <col min="13315" max="13330" width="7.42578125" style="1" customWidth="1"/>
    <col min="13331" max="13568" width="11.42578125" style="1"/>
    <col min="13569" max="13569" width="13.85546875" style="1" customWidth="1"/>
    <col min="13570" max="13570" width="3" style="1" customWidth="1"/>
    <col min="13571" max="13586" width="7.42578125" style="1" customWidth="1"/>
    <col min="13587" max="13824" width="11.42578125" style="1"/>
    <col min="13825" max="13825" width="13.85546875" style="1" customWidth="1"/>
    <col min="13826" max="13826" width="3" style="1" customWidth="1"/>
    <col min="13827" max="13842" width="7.42578125" style="1" customWidth="1"/>
    <col min="13843" max="14080" width="11.42578125" style="1"/>
    <col min="14081" max="14081" width="13.85546875" style="1" customWidth="1"/>
    <col min="14082" max="14082" width="3" style="1" customWidth="1"/>
    <col min="14083" max="14098" width="7.42578125" style="1" customWidth="1"/>
    <col min="14099" max="14336" width="11.42578125" style="1"/>
    <col min="14337" max="14337" width="13.85546875" style="1" customWidth="1"/>
    <col min="14338" max="14338" width="3" style="1" customWidth="1"/>
    <col min="14339" max="14354" width="7.42578125" style="1" customWidth="1"/>
    <col min="14355" max="14592" width="11.42578125" style="1"/>
    <col min="14593" max="14593" width="13.85546875" style="1" customWidth="1"/>
    <col min="14594" max="14594" width="3" style="1" customWidth="1"/>
    <col min="14595" max="14610" width="7.42578125" style="1" customWidth="1"/>
    <col min="14611" max="14848" width="11.42578125" style="1"/>
    <col min="14849" max="14849" width="13.85546875" style="1" customWidth="1"/>
    <col min="14850" max="14850" width="3" style="1" customWidth="1"/>
    <col min="14851" max="14866" width="7.42578125" style="1" customWidth="1"/>
    <col min="14867" max="15104" width="11.42578125" style="1"/>
    <col min="15105" max="15105" width="13.85546875" style="1" customWidth="1"/>
    <col min="15106" max="15106" width="3" style="1" customWidth="1"/>
    <col min="15107" max="15122" width="7.42578125" style="1" customWidth="1"/>
    <col min="15123" max="15360" width="11.42578125" style="1"/>
    <col min="15361" max="15361" width="13.85546875" style="1" customWidth="1"/>
    <col min="15362" max="15362" width="3" style="1" customWidth="1"/>
    <col min="15363" max="15378" width="7.42578125" style="1" customWidth="1"/>
    <col min="15379" max="15616" width="11.42578125" style="1"/>
    <col min="15617" max="15617" width="13.85546875" style="1" customWidth="1"/>
    <col min="15618" max="15618" width="3" style="1" customWidth="1"/>
    <col min="15619" max="15634" width="7.42578125" style="1" customWidth="1"/>
    <col min="15635" max="15872" width="11.42578125" style="1"/>
    <col min="15873" max="15873" width="13.85546875" style="1" customWidth="1"/>
    <col min="15874" max="15874" width="3" style="1" customWidth="1"/>
    <col min="15875" max="15890" width="7.42578125" style="1" customWidth="1"/>
    <col min="15891" max="16128" width="11.42578125" style="1"/>
    <col min="16129" max="16129" width="13.85546875" style="1" customWidth="1"/>
    <col min="16130" max="16130" width="3" style="1" customWidth="1"/>
    <col min="16131" max="16146" width="7.42578125" style="1" customWidth="1"/>
    <col min="16147" max="16384" width="11.42578125" style="1"/>
  </cols>
  <sheetData>
    <row r="1" spans="1:23" s="70" customFormat="1" ht="24.75" customHeight="1">
      <c r="A1" s="151" t="s">
        <v>94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3" ht="36.75" customHeight="1">
      <c r="A2" s="6"/>
      <c r="B2" s="5"/>
      <c r="C2" s="5" t="s">
        <v>2</v>
      </c>
      <c r="D2" s="4" t="s">
        <v>2</v>
      </c>
    </row>
    <row r="3" spans="1:23" s="2" customFormat="1" ht="16.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3" s="161" customFormat="1" ht="14.25" customHeight="1">
      <c r="A4" s="157" t="s">
        <v>31</v>
      </c>
      <c r="B4" s="158"/>
      <c r="C4" s="159" t="s">
        <v>33</v>
      </c>
      <c r="D4" s="159" t="s">
        <v>34</v>
      </c>
      <c r="E4" s="159">
        <v>1</v>
      </c>
      <c r="F4" s="159">
        <v>2</v>
      </c>
      <c r="G4" s="159">
        <v>3</v>
      </c>
      <c r="H4" s="159">
        <v>4</v>
      </c>
      <c r="I4" s="159">
        <v>5</v>
      </c>
      <c r="J4" s="159">
        <v>6</v>
      </c>
      <c r="K4" s="159">
        <v>7</v>
      </c>
      <c r="L4" s="159">
        <v>8</v>
      </c>
      <c r="M4" s="159">
        <v>9</v>
      </c>
      <c r="N4" s="159">
        <v>10</v>
      </c>
      <c r="O4" s="159">
        <v>11</v>
      </c>
      <c r="P4" s="159">
        <v>12</v>
      </c>
      <c r="Q4" s="159">
        <v>13</v>
      </c>
      <c r="R4" s="160" t="s">
        <v>35</v>
      </c>
    </row>
    <row r="5" spans="1:23" s="155" customFormat="1" ht="14.25" customHeight="1">
      <c r="A5" s="156" t="s">
        <v>76</v>
      </c>
      <c r="B5" s="152"/>
      <c r="C5" s="153">
        <v>1</v>
      </c>
      <c r="D5" s="153">
        <v>1</v>
      </c>
      <c r="E5" s="153">
        <v>1</v>
      </c>
      <c r="F5" s="153">
        <v>1</v>
      </c>
      <c r="G5" s="153">
        <v>1</v>
      </c>
      <c r="H5" s="153">
        <v>1</v>
      </c>
      <c r="I5" s="153">
        <v>1</v>
      </c>
      <c r="J5" s="153">
        <v>1</v>
      </c>
      <c r="K5" s="153">
        <v>1</v>
      </c>
      <c r="L5" s="153">
        <v>2</v>
      </c>
      <c r="M5" s="153">
        <v>2</v>
      </c>
      <c r="N5" s="153">
        <v>2</v>
      </c>
      <c r="O5" s="153">
        <v>2</v>
      </c>
      <c r="P5" s="153">
        <v>4</v>
      </c>
      <c r="Q5" s="153">
        <v>4</v>
      </c>
      <c r="R5" s="154" t="s">
        <v>2</v>
      </c>
    </row>
    <row r="6" spans="1:23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>
      <c r="A7" s="175" t="s">
        <v>9</v>
      </c>
      <c r="B7" s="10">
        <v>1</v>
      </c>
      <c r="C7" s="10">
        <v>57278</v>
      </c>
      <c r="D7" s="10">
        <v>59417</v>
      </c>
      <c r="E7" s="10">
        <v>61555</v>
      </c>
      <c r="F7" s="10">
        <v>63695</v>
      </c>
      <c r="G7" s="10">
        <v>65833</v>
      </c>
      <c r="H7" s="10">
        <v>67973</v>
      </c>
      <c r="I7" s="10">
        <v>70111</v>
      </c>
      <c r="J7" s="10">
        <v>72250</v>
      </c>
      <c r="K7" s="10">
        <v>74390</v>
      </c>
      <c r="L7" s="10">
        <v>76528</v>
      </c>
      <c r="M7" s="10">
        <v>78668</v>
      </c>
      <c r="N7" s="10">
        <v>80806</v>
      </c>
      <c r="O7" s="10">
        <v>82945</v>
      </c>
      <c r="P7" s="10">
        <v>85085</v>
      </c>
      <c r="Q7" s="10">
        <v>87223</v>
      </c>
      <c r="R7" s="10">
        <v>89363</v>
      </c>
      <c r="S7" s="11"/>
      <c r="T7" s="12"/>
      <c r="U7" s="12"/>
      <c r="V7" s="12"/>
      <c r="W7" s="12"/>
    </row>
    <row r="8" spans="1:23" ht="14.25" customHeight="1">
      <c r="A8" s="176" t="s">
        <v>80</v>
      </c>
      <c r="B8" s="10">
        <v>2</v>
      </c>
      <c r="C8" s="10">
        <f t="shared" ref="C8:R8" si="0">C7*$D21/100</f>
        <v>68447.210000000006</v>
      </c>
      <c r="D8" s="10">
        <f t="shared" si="0"/>
        <v>71003.315000000002</v>
      </c>
      <c r="E8" s="10">
        <f t="shared" si="0"/>
        <v>73558.225000000006</v>
      </c>
      <c r="F8" s="10">
        <f t="shared" si="0"/>
        <v>76115.524999999994</v>
      </c>
      <c r="G8" s="10">
        <f t="shared" si="0"/>
        <v>78670.434999999998</v>
      </c>
      <c r="H8" s="10">
        <f t="shared" si="0"/>
        <v>81227.735000000001</v>
      </c>
      <c r="I8" s="10">
        <f t="shared" si="0"/>
        <v>83782.645000000004</v>
      </c>
      <c r="J8" s="10">
        <f t="shared" si="0"/>
        <v>86338.75</v>
      </c>
      <c r="K8" s="10">
        <f t="shared" si="0"/>
        <v>88896.05</v>
      </c>
      <c r="L8" s="10">
        <f t="shared" si="0"/>
        <v>91450.96</v>
      </c>
      <c r="M8" s="10">
        <f t="shared" si="0"/>
        <v>94008.26</v>
      </c>
      <c r="N8" s="10">
        <f t="shared" si="0"/>
        <v>96563.17</v>
      </c>
      <c r="O8" s="10">
        <f t="shared" si="0"/>
        <v>99119.274999999994</v>
      </c>
      <c r="P8" s="10">
        <f t="shared" si="0"/>
        <v>101676.575</v>
      </c>
      <c r="Q8" s="10">
        <f t="shared" si="0"/>
        <v>104231.485</v>
      </c>
      <c r="R8" s="10">
        <f t="shared" si="0"/>
        <v>106788.785</v>
      </c>
      <c r="S8" s="12"/>
      <c r="T8" s="12"/>
      <c r="U8" s="12"/>
      <c r="V8" s="12"/>
      <c r="W8" s="12"/>
    </row>
    <row r="9" spans="1:23" ht="14.25" customHeight="1">
      <c r="A9" s="177"/>
      <c r="B9" s="13">
        <v>3</v>
      </c>
      <c r="C9" s="13">
        <f>C8/12*13-1</f>
        <v>74150.144166666665</v>
      </c>
      <c r="D9" s="13">
        <f>D8/12*13+1</f>
        <v>76921.257916666669</v>
      </c>
      <c r="E9" s="13">
        <f>E8/12*13</f>
        <v>79688.077083333337</v>
      </c>
      <c r="F9" s="13">
        <f>F8/12*13</f>
        <v>82458.485416666663</v>
      </c>
      <c r="G9" s="13">
        <f>G8/12*13</f>
        <v>85226.304583333331</v>
      </c>
      <c r="H9" s="13">
        <f>H8/12*13+1</f>
        <v>87997.712916666671</v>
      </c>
      <c r="I9" s="13">
        <f>I8/12*13</f>
        <v>90764.532083333339</v>
      </c>
      <c r="J9" s="13">
        <f>J8/12*13</f>
        <v>93533.645833333328</v>
      </c>
      <c r="K9" s="13">
        <f>K8/12*13+1</f>
        <v>96305.054166666669</v>
      </c>
      <c r="L9" s="13">
        <f>L8/12*13</f>
        <v>99071.873333333337</v>
      </c>
      <c r="M9" s="13">
        <f>M8/12*13</f>
        <v>101842.28166666666</v>
      </c>
      <c r="N9" s="13">
        <f t="shared" ref="N9:Q9" si="1">N8/12*13-1</f>
        <v>104609.10083333333</v>
      </c>
      <c r="O9" s="13">
        <f>O8/12*13</f>
        <v>107379.21458333332</v>
      </c>
      <c r="P9" s="13">
        <f>P8/12*13</f>
        <v>110149.62291666666</v>
      </c>
      <c r="Q9" s="13">
        <f t="shared" si="1"/>
        <v>112916.44208333333</v>
      </c>
      <c r="R9" s="13">
        <f>R8/12*13</f>
        <v>115687.85041666667</v>
      </c>
      <c r="T9" s="12"/>
      <c r="U9" s="12"/>
      <c r="V9" s="12"/>
      <c r="W9" s="12"/>
    </row>
    <row r="10" spans="1:23" ht="14.25" customHeight="1">
      <c r="A10" s="17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</row>
    <row r="11" spans="1:23" ht="14.25" customHeight="1">
      <c r="A11" s="175" t="s">
        <v>10</v>
      </c>
      <c r="B11" s="10">
        <v>1</v>
      </c>
      <c r="C11" s="10">
        <f t="shared" ref="C11:R13" si="2">C7*90%</f>
        <v>51550.200000000004</v>
      </c>
      <c r="D11" s="10">
        <f t="shared" si="2"/>
        <v>53475.3</v>
      </c>
      <c r="E11" s="10">
        <f t="shared" si="2"/>
        <v>55399.5</v>
      </c>
      <c r="F11" s="10">
        <f t="shared" si="2"/>
        <v>57325.5</v>
      </c>
      <c r="G11" s="10">
        <f t="shared" si="2"/>
        <v>59249.700000000004</v>
      </c>
      <c r="H11" s="10">
        <f t="shared" si="2"/>
        <v>61175.700000000004</v>
      </c>
      <c r="I11" s="10">
        <f t="shared" si="2"/>
        <v>63099.9</v>
      </c>
      <c r="J11" s="10">
        <f t="shared" si="2"/>
        <v>65025</v>
      </c>
      <c r="K11" s="10">
        <f t="shared" si="2"/>
        <v>66951</v>
      </c>
      <c r="L11" s="10">
        <f t="shared" si="2"/>
        <v>68875.199999999997</v>
      </c>
      <c r="M11" s="10">
        <f t="shared" si="2"/>
        <v>70801.2</v>
      </c>
      <c r="N11" s="10">
        <f t="shared" si="2"/>
        <v>72725.400000000009</v>
      </c>
      <c r="O11" s="10">
        <f t="shared" si="2"/>
        <v>74650.5</v>
      </c>
      <c r="P11" s="10">
        <f t="shared" si="2"/>
        <v>76576.5</v>
      </c>
      <c r="Q11" s="10">
        <f t="shared" si="2"/>
        <v>78500.7</v>
      </c>
      <c r="R11" s="10">
        <f t="shared" si="2"/>
        <v>80426.7</v>
      </c>
      <c r="S11" s="12"/>
      <c r="T11" s="12"/>
      <c r="U11" s="12"/>
      <c r="V11" s="12"/>
      <c r="W11" s="12"/>
    </row>
    <row r="12" spans="1:23" ht="14.25" customHeight="1">
      <c r="A12" s="176" t="s">
        <v>81</v>
      </c>
      <c r="B12" s="10">
        <v>2</v>
      </c>
      <c r="C12" s="10">
        <f t="shared" si="2"/>
        <v>61602.489000000009</v>
      </c>
      <c r="D12" s="10">
        <f t="shared" si="2"/>
        <v>63902.983500000002</v>
      </c>
      <c r="E12" s="10">
        <f t="shared" si="2"/>
        <v>66202.402500000011</v>
      </c>
      <c r="F12" s="10">
        <f t="shared" si="2"/>
        <v>68503.972500000003</v>
      </c>
      <c r="G12" s="10">
        <f t="shared" si="2"/>
        <v>70803.391499999998</v>
      </c>
      <c r="H12" s="10">
        <f t="shared" si="2"/>
        <v>73104.961500000005</v>
      </c>
      <c r="I12" s="10">
        <f t="shared" si="2"/>
        <v>75404.380499999999</v>
      </c>
      <c r="J12" s="10">
        <f t="shared" si="2"/>
        <v>77704.875</v>
      </c>
      <c r="K12" s="10">
        <f t="shared" si="2"/>
        <v>80006.445000000007</v>
      </c>
      <c r="L12" s="10">
        <f t="shared" si="2"/>
        <v>82305.864000000001</v>
      </c>
      <c r="M12" s="10">
        <f t="shared" si="2"/>
        <v>84607.433999999994</v>
      </c>
      <c r="N12" s="10">
        <f t="shared" si="2"/>
        <v>86906.853000000003</v>
      </c>
      <c r="O12" s="10">
        <f t="shared" si="2"/>
        <v>89207.347500000003</v>
      </c>
      <c r="P12" s="10">
        <f t="shared" si="2"/>
        <v>91508.917499999996</v>
      </c>
      <c r="Q12" s="10">
        <f t="shared" si="2"/>
        <v>93808.336500000005</v>
      </c>
      <c r="R12" s="10">
        <f t="shared" si="2"/>
        <v>96109.906500000012</v>
      </c>
      <c r="S12" s="12"/>
      <c r="T12" s="12"/>
      <c r="U12" s="12"/>
      <c r="V12" s="12"/>
      <c r="W12" s="12"/>
    </row>
    <row r="13" spans="1:23" ht="14.25" customHeight="1">
      <c r="A13" s="177" t="s">
        <v>2</v>
      </c>
      <c r="B13" s="13">
        <v>3</v>
      </c>
      <c r="C13" s="13">
        <f t="shared" si="2"/>
        <v>66735.129750000007</v>
      </c>
      <c r="D13" s="13">
        <f t="shared" si="2"/>
        <v>69229.132125000004</v>
      </c>
      <c r="E13" s="13">
        <f t="shared" si="2"/>
        <v>71719.269375000003</v>
      </c>
      <c r="F13" s="13">
        <f t="shared" si="2"/>
        <v>74212.636874999997</v>
      </c>
      <c r="G13" s="13">
        <f t="shared" si="2"/>
        <v>76703.674125000005</v>
      </c>
      <c r="H13" s="13">
        <f t="shared" si="2"/>
        <v>79197.941625000007</v>
      </c>
      <c r="I13" s="13">
        <f t="shared" si="2"/>
        <v>81688.078875000007</v>
      </c>
      <c r="J13" s="13">
        <f t="shared" si="2"/>
        <v>84180.28125</v>
      </c>
      <c r="K13" s="13">
        <f t="shared" si="2"/>
        <v>86674.548750000002</v>
      </c>
      <c r="L13" s="13">
        <f t="shared" si="2"/>
        <v>89164.686000000002</v>
      </c>
      <c r="M13" s="13">
        <f t="shared" si="2"/>
        <v>91658.053499999995</v>
      </c>
      <c r="N13" s="13">
        <f t="shared" si="2"/>
        <v>94148.190749999994</v>
      </c>
      <c r="O13" s="13">
        <f t="shared" si="2"/>
        <v>96641.293124999997</v>
      </c>
      <c r="P13" s="13">
        <f t="shared" si="2"/>
        <v>99134.66062499999</v>
      </c>
      <c r="Q13" s="13">
        <f t="shared" si="2"/>
        <v>101624.797875</v>
      </c>
      <c r="R13" s="13">
        <f t="shared" si="2"/>
        <v>104119.06537500001</v>
      </c>
      <c r="S13" s="12"/>
      <c r="T13" s="12"/>
      <c r="U13" s="12"/>
      <c r="V13" s="12"/>
      <c r="W13" s="12"/>
    </row>
    <row r="14" spans="1:23" ht="14.25" customHeight="1">
      <c r="A14" s="178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  <c r="T14" s="12"/>
      <c r="U14" s="12"/>
      <c r="V14" s="12"/>
      <c r="W14" s="12"/>
    </row>
    <row r="15" spans="1:23" ht="14.25" customHeight="1">
      <c r="A15" s="175" t="s">
        <v>11</v>
      </c>
      <c r="B15" s="10">
        <v>1</v>
      </c>
      <c r="C15" s="10">
        <f t="shared" ref="C15:R17" si="3">C7*60%</f>
        <v>34366.799999999996</v>
      </c>
      <c r="D15" s="10">
        <f t="shared" si="3"/>
        <v>35650.199999999997</v>
      </c>
      <c r="E15" s="10">
        <f t="shared" si="3"/>
        <v>36933</v>
      </c>
      <c r="F15" s="10">
        <f t="shared" si="3"/>
        <v>38217</v>
      </c>
      <c r="G15" s="10">
        <f t="shared" si="3"/>
        <v>39499.799999999996</v>
      </c>
      <c r="H15" s="10">
        <f t="shared" si="3"/>
        <v>40783.799999999996</v>
      </c>
      <c r="I15" s="10">
        <f t="shared" si="3"/>
        <v>42066.6</v>
      </c>
      <c r="J15" s="10">
        <f t="shared" si="3"/>
        <v>43350</v>
      </c>
      <c r="K15" s="10">
        <f t="shared" si="3"/>
        <v>44634</v>
      </c>
      <c r="L15" s="10">
        <f t="shared" si="3"/>
        <v>45916.799999999996</v>
      </c>
      <c r="M15" s="10">
        <f t="shared" si="3"/>
        <v>47200.799999999996</v>
      </c>
      <c r="N15" s="10">
        <f t="shared" si="3"/>
        <v>48483.6</v>
      </c>
      <c r="O15" s="10">
        <f t="shared" si="3"/>
        <v>49767</v>
      </c>
      <c r="P15" s="10">
        <f t="shared" si="3"/>
        <v>51051</v>
      </c>
      <c r="Q15" s="10">
        <f t="shared" si="3"/>
        <v>52333.799999999996</v>
      </c>
      <c r="R15" s="10">
        <f t="shared" si="3"/>
        <v>53617.799999999996</v>
      </c>
      <c r="S15" s="12"/>
      <c r="T15" s="12"/>
      <c r="U15" s="12"/>
      <c r="V15" s="12"/>
      <c r="W15" s="12"/>
    </row>
    <row r="16" spans="1:23" ht="14.25" customHeight="1">
      <c r="A16" s="176" t="s">
        <v>82</v>
      </c>
      <c r="B16" s="10">
        <v>2</v>
      </c>
      <c r="C16" s="10">
        <f t="shared" si="3"/>
        <v>41068.326000000001</v>
      </c>
      <c r="D16" s="10">
        <f t="shared" si="3"/>
        <v>42601.989000000001</v>
      </c>
      <c r="E16" s="10">
        <f t="shared" si="3"/>
        <v>44134.935000000005</v>
      </c>
      <c r="F16" s="10">
        <f t="shared" si="3"/>
        <v>45669.314999999995</v>
      </c>
      <c r="G16" s="10">
        <f t="shared" si="3"/>
        <v>47202.260999999999</v>
      </c>
      <c r="H16" s="10">
        <f t="shared" si="3"/>
        <v>48736.640999999996</v>
      </c>
      <c r="I16" s="10">
        <f t="shared" si="3"/>
        <v>50269.587</v>
      </c>
      <c r="J16" s="10">
        <f t="shared" si="3"/>
        <v>51803.25</v>
      </c>
      <c r="K16" s="10">
        <f t="shared" si="3"/>
        <v>53337.63</v>
      </c>
      <c r="L16" s="10">
        <f t="shared" si="3"/>
        <v>54870.576000000001</v>
      </c>
      <c r="M16" s="10">
        <f t="shared" si="3"/>
        <v>56404.955999999998</v>
      </c>
      <c r="N16" s="10">
        <f t="shared" si="3"/>
        <v>57937.901999999995</v>
      </c>
      <c r="O16" s="10">
        <f t="shared" si="3"/>
        <v>59471.564999999995</v>
      </c>
      <c r="P16" s="10">
        <f t="shared" si="3"/>
        <v>61005.944999999992</v>
      </c>
      <c r="Q16" s="10">
        <f t="shared" si="3"/>
        <v>62538.890999999996</v>
      </c>
      <c r="R16" s="10">
        <f t="shared" si="3"/>
        <v>64073.271000000001</v>
      </c>
      <c r="S16" s="12"/>
      <c r="T16" s="12"/>
      <c r="U16" s="12"/>
      <c r="V16" s="12"/>
      <c r="W16" s="12"/>
    </row>
    <row r="17" spans="1:26" ht="14.25" customHeight="1">
      <c r="A17" s="177"/>
      <c r="B17" s="13">
        <v>3</v>
      </c>
      <c r="C17" s="13">
        <f t="shared" si="3"/>
        <v>44490.086499999998</v>
      </c>
      <c r="D17" s="13">
        <f t="shared" si="3"/>
        <v>46152.75475</v>
      </c>
      <c r="E17" s="13">
        <f t="shared" si="3"/>
        <v>47812.846250000002</v>
      </c>
      <c r="F17" s="13">
        <f t="shared" si="3"/>
        <v>49475.091249999998</v>
      </c>
      <c r="G17" s="13">
        <f t="shared" si="3"/>
        <v>51135.782749999998</v>
      </c>
      <c r="H17" s="13">
        <f t="shared" si="3"/>
        <v>52798.62775</v>
      </c>
      <c r="I17" s="13">
        <f t="shared" si="3"/>
        <v>54458.719250000002</v>
      </c>
      <c r="J17" s="13">
        <f t="shared" si="3"/>
        <v>56120.187499999993</v>
      </c>
      <c r="K17" s="13">
        <f t="shared" si="3"/>
        <v>57783.032500000001</v>
      </c>
      <c r="L17" s="13">
        <f t="shared" si="3"/>
        <v>59443.123999999996</v>
      </c>
      <c r="M17" s="13">
        <f t="shared" si="3"/>
        <v>61105.368999999992</v>
      </c>
      <c r="N17" s="13">
        <f t="shared" si="3"/>
        <v>62765.460499999994</v>
      </c>
      <c r="O17" s="13">
        <f t="shared" si="3"/>
        <v>64427.52874999999</v>
      </c>
      <c r="P17" s="13">
        <f t="shared" si="3"/>
        <v>66089.773749999993</v>
      </c>
      <c r="Q17" s="13">
        <f t="shared" si="3"/>
        <v>67749.865249999988</v>
      </c>
      <c r="R17" s="13">
        <f t="shared" si="3"/>
        <v>69412.710250000004</v>
      </c>
      <c r="S17" s="12"/>
      <c r="T17" s="12"/>
      <c r="U17" s="12"/>
      <c r="V17" s="12"/>
      <c r="W17" s="12"/>
    </row>
    <row r="18" spans="1:26" ht="8.25" customHeight="1">
      <c r="B18" s="1"/>
      <c r="C18" s="1"/>
      <c r="D18" s="1"/>
      <c r="E18" s="1"/>
      <c r="J18" s="1"/>
      <c r="K18" s="1"/>
      <c r="L18" s="1"/>
      <c r="M18" s="1"/>
      <c r="N18" s="1"/>
      <c r="O18" s="1"/>
      <c r="P18" s="1"/>
      <c r="Q18" s="1"/>
      <c r="R18" s="14"/>
      <c r="S18" s="12"/>
      <c r="T18" s="12"/>
      <c r="U18" s="12"/>
      <c r="V18" s="12"/>
      <c r="W18" s="12"/>
    </row>
    <row r="19" spans="1:26" s="118" customFormat="1" ht="15.75" customHeight="1">
      <c r="A19" s="147" t="s">
        <v>92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62"/>
      <c r="S19" s="163"/>
      <c r="T19" s="163"/>
      <c r="U19" s="163"/>
      <c r="V19" s="163"/>
      <c r="W19" s="163"/>
    </row>
    <row r="20" spans="1:26" ht="15.75" customHeight="1">
      <c r="A20" s="164" t="s">
        <v>79</v>
      </c>
      <c r="B20" s="1"/>
      <c r="C20" s="1"/>
      <c r="D20" s="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/>
      <c r="S20" s="12"/>
      <c r="T20" s="12"/>
      <c r="U20" s="12"/>
      <c r="V20" s="12"/>
      <c r="W20" s="12"/>
    </row>
    <row r="21" spans="1:26" ht="15.75" customHeight="1">
      <c r="A21" s="102" t="s">
        <v>70</v>
      </c>
      <c r="B21" s="15"/>
      <c r="C21" s="1"/>
      <c r="D21" s="215" t="s">
        <v>100</v>
      </c>
      <c r="E21" s="218" t="s">
        <v>101</v>
      </c>
      <c r="F21" s="167" t="s">
        <v>28</v>
      </c>
      <c r="G21" s="1"/>
      <c r="H21" s="15"/>
      <c r="L21" s="1"/>
      <c r="M21" s="1"/>
      <c r="N21" s="1"/>
      <c r="O21" s="1"/>
      <c r="P21" s="1"/>
      <c r="Q21" s="1"/>
      <c r="R21" s="1"/>
    </row>
    <row r="22" spans="1:26" ht="15.75" customHeight="1">
      <c r="A22" s="16"/>
      <c r="B22" s="15"/>
      <c r="C22" s="1"/>
      <c r="D22" s="1"/>
      <c r="E22" s="15"/>
      <c r="G22" s="15"/>
      <c r="H22" s="15"/>
      <c r="I22" s="15"/>
      <c r="L22" s="1"/>
      <c r="M22" s="1"/>
      <c r="N22" s="1"/>
      <c r="O22" s="1"/>
      <c r="P22" s="1"/>
      <c r="Q22" s="1"/>
      <c r="R22" s="1"/>
    </row>
    <row r="23" spans="1:26" ht="15.75" customHeight="1">
      <c r="A23" s="101" t="s">
        <v>75</v>
      </c>
      <c r="B23" s="102"/>
      <c r="C23" s="102"/>
      <c r="D23" s="101"/>
      <c r="E23" s="101"/>
      <c r="F23" s="101"/>
      <c r="G23" s="15"/>
      <c r="H23" s="15"/>
      <c r="I23" s="207" t="s">
        <v>105</v>
      </c>
      <c r="J23" s="199"/>
      <c r="K23" s="199"/>
      <c r="L23" s="199"/>
      <c r="M23" s="199"/>
      <c r="N23" s="199"/>
      <c r="O23" s="199"/>
      <c r="P23" s="199"/>
      <c r="Q23" s="199"/>
      <c r="R23" s="200"/>
      <c r="S23" s="2"/>
      <c r="T23" s="2"/>
    </row>
    <row r="24" spans="1:26" ht="15.75" customHeight="1">
      <c r="A24" s="101" t="s">
        <v>71</v>
      </c>
      <c r="B24" s="102"/>
      <c r="C24" s="102"/>
      <c r="D24" s="101"/>
      <c r="E24" s="101"/>
      <c r="F24" s="101"/>
      <c r="I24" s="208" t="s">
        <v>9</v>
      </c>
      <c r="J24" s="196"/>
      <c r="K24" s="197" t="s">
        <v>10</v>
      </c>
      <c r="L24" s="196"/>
      <c r="M24" s="197" t="s">
        <v>11</v>
      </c>
      <c r="N24" s="196"/>
      <c r="O24" s="196"/>
      <c r="P24" s="195"/>
      <c r="Q24" s="195"/>
      <c r="R24" s="74"/>
      <c r="S24" s="2"/>
      <c r="X24" s="196"/>
      <c r="Y24" s="196"/>
      <c r="Z24" s="196"/>
    </row>
    <row r="25" spans="1:26" s="196" customFormat="1" ht="15.75" customHeight="1">
      <c r="A25" s="98" t="s">
        <v>72</v>
      </c>
      <c r="B25" s="97"/>
      <c r="C25" s="102"/>
      <c r="D25" s="98"/>
      <c r="E25" s="98"/>
      <c r="F25" s="98"/>
      <c r="G25" s="195"/>
      <c r="H25" s="195"/>
      <c r="I25" s="210" t="s">
        <v>83</v>
      </c>
      <c r="K25" s="198" t="s">
        <v>88</v>
      </c>
      <c r="M25" s="198" t="s">
        <v>89</v>
      </c>
      <c r="Q25" s="195"/>
      <c r="R25" s="201"/>
      <c r="S25" s="195"/>
      <c r="X25" s="195"/>
      <c r="Y25" s="195"/>
      <c r="Z25" s="195"/>
    </row>
    <row r="26" spans="1:26" s="196" customFormat="1" ht="15.75" customHeight="1">
      <c r="G26" s="195"/>
      <c r="H26" s="195"/>
      <c r="I26" s="210" t="s">
        <v>90</v>
      </c>
      <c r="K26" s="198"/>
      <c r="M26" s="198"/>
      <c r="Q26" s="195"/>
      <c r="R26" s="201"/>
      <c r="S26" s="195"/>
      <c r="T26" s="195"/>
    </row>
    <row r="27" spans="1:26" s="196" customFormat="1" ht="15.75" customHeight="1">
      <c r="A27" s="102" t="s">
        <v>102</v>
      </c>
      <c r="I27" s="210" t="s">
        <v>84</v>
      </c>
      <c r="K27" s="198"/>
      <c r="M27" s="198"/>
      <c r="Q27" s="195"/>
      <c r="R27" s="201"/>
      <c r="S27" s="195"/>
      <c r="T27" s="195"/>
    </row>
    <row r="28" spans="1:26" s="196" customFormat="1" ht="15" customHeight="1">
      <c r="I28" s="210" t="s">
        <v>85</v>
      </c>
      <c r="K28" s="198"/>
      <c r="M28" s="198"/>
      <c r="Q28" s="195"/>
      <c r="R28" s="201"/>
      <c r="S28" s="195"/>
      <c r="T28" s="195"/>
    </row>
    <row r="29" spans="1:26" s="196" customFormat="1" ht="15" customHeight="1">
      <c r="I29" s="210" t="s">
        <v>86</v>
      </c>
      <c r="K29" s="198"/>
      <c r="M29" s="198"/>
      <c r="Q29" s="195"/>
      <c r="R29" s="201"/>
      <c r="S29" s="195"/>
      <c r="T29" s="195"/>
    </row>
    <row r="30" spans="1:26" s="196" customFormat="1" ht="15" customHeight="1">
      <c r="I30" s="210" t="s">
        <v>87</v>
      </c>
      <c r="K30" s="198"/>
      <c r="M30" s="198"/>
      <c r="R30" s="201"/>
      <c r="S30" s="195"/>
      <c r="T30" s="195"/>
    </row>
    <row r="31" spans="1:26" s="196" customFormat="1" ht="8.25" customHeight="1">
      <c r="I31" s="210"/>
      <c r="K31" s="198"/>
      <c r="M31" s="198"/>
      <c r="R31" s="201"/>
      <c r="S31" s="195"/>
      <c r="T31" s="195"/>
    </row>
    <row r="32" spans="1:26" s="196" customFormat="1" ht="15" customHeight="1">
      <c r="I32" s="202" t="s">
        <v>106</v>
      </c>
      <c r="J32" s="195"/>
      <c r="K32" s="195"/>
      <c r="L32" s="195"/>
      <c r="R32" s="201"/>
      <c r="S32" s="195"/>
      <c r="T32" s="195"/>
    </row>
    <row r="33" spans="2:20" s="196" customFormat="1" ht="15" customHeight="1">
      <c r="I33" s="209" t="s">
        <v>107</v>
      </c>
      <c r="J33" s="206"/>
      <c r="K33" s="206"/>
      <c r="L33" s="206"/>
      <c r="M33" s="203"/>
      <c r="N33" s="203"/>
      <c r="O33" s="203"/>
      <c r="P33" s="204"/>
      <c r="Q33" s="204"/>
      <c r="R33" s="205"/>
      <c r="S33" s="195"/>
      <c r="T33" s="195"/>
    </row>
    <row r="34" spans="2:20" s="196" customFormat="1" ht="15" customHeight="1">
      <c r="S34" s="195"/>
      <c r="T34" s="195"/>
    </row>
    <row r="35" spans="2:20" s="196" customFormat="1" ht="15" customHeight="1">
      <c r="S35" s="195"/>
      <c r="T35" s="195"/>
    </row>
    <row r="36" spans="2:20" s="193" customFormat="1" ht="15" customHeight="1">
      <c r="S36" s="194"/>
      <c r="T36" s="194"/>
    </row>
    <row r="37" spans="2:20" s="7" customFormat="1" ht="15" customHeight="1">
      <c r="S37" s="15"/>
      <c r="T37" s="15"/>
    </row>
    <row r="38" spans="2:20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</row>
    <row r="39" spans="2:20" ht="16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</row>
    <row r="40" spans="2:20" ht="16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20" ht="16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pageMargins left="0.74803149606299213" right="0.23622047244094491" top="0.78740157480314965" bottom="0.59055118110236227" header="0.31496062992125984" footer="0.31496062992125984"/>
  <pageSetup paperSize="9" orientation="landscape" horizontalDpi="4294967293" r:id="rId1"/>
  <headerFooter alignWithMargins="0">
    <oddFooter>&amp;L&amp;"Calibri Light,Standard"&amp;11&amp;D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zoomScale="90" zoomScaleNormal="90" workbookViewId="0">
      <selection activeCell="K5" sqref="K5"/>
    </sheetView>
  </sheetViews>
  <sheetFormatPr baseColWidth="10" defaultRowHeight="12.75"/>
  <cols>
    <col min="1" max="1" width="11.42578125" style="70"/>
    <col min="2" max="2" width="8.42578125" style="70" customWidth="1"/>
    <col min="3" max="3" width="13.28515625" style="70" customWidth="1"/>
    <col min="4" max="4" width="16.42578125" style="70" customWidth="1"/>
    <col min="5" max="6" width="11.28515625" style="70" customWidth="1"/>
    <col min="7" max="7" width="11.85546875" style="70" customWidth="1"/>
    <col min="8" max="8" width="11.42578125" style="70"/>
    <col min="9" max="9" width="8.85546875" style="70" customWidth="1"/>
    <col min="10" max="16384" width="11.42578125" style="70"/>
  </cols>
  <sheetData>
    <row r="1" spans="1:8" ht="31.5" customHeight="1">
      <c r="A1" s="187" t="s">
        <v>93</v>
      </c>
      <c r="B1" s="151"/>
      <c r="C1" s="108"/>
      <c r="D1" s="108"/>
      <c r="E1" s="120"/>
      <c r="F1" s="120"/>
      <c r="G1" s="120"/>
    </row>
    <row r="2" spans="1:8" ht="21">
      <c r="A2" s="120" t="s">
        <v>0</v>
      </c>
      <c r="B2" s="120"/>
      <c r="C2" s="108"/>
      <c r="D2" s="108"/>
      <c r="E2" s="108"/>
      <c r="F2" s="108"/>
      <c r="G2" s="108"/>
    </row>
    <row r="3" spans="1:8" ht="21">
      <c r="A3" s="120" t="s">
        <v>1</v>
      </c>
      <c r="B3" s="120"/>
      <c r="C3" s="108"/>
      <c r="D3" s="108"/>
      <c r="F3" s="108"/>
      <c r="G3" s="108"/>
    </row>
    <row r="4" spans="1:8" ht="26.25" customHeight="1">
      <c r="A4" s="120" t="s">
        <v>2</v>
      </c>
      <c r="B4" s="120"/>
      <c r="C4" s="108" t="s">
        <v>2</v>
      </c>
      <c r="D4" s="108"/>
      <c r="E4" s="108"/>
      <c r="F4" s="108"/>
      <c r="G4" s="108"/>
    </row>
    <row r="5" spans="1:8" s="126" customFormat="1" ht="15.75">
      <c r="A5" s="112"/>
      <c r="B5" s="112"/>
      <c r="C5" s="112"/>
      <c r="D5" s="112"/>
      <c r="E5" s="112"/>
      <c r="F5" s="112"/>
      <c r="G5" s="112"/>
    </row>
    <row r="6" spans="1:8" s="147" customFormat="1" ht="15.75">
      <c r="A6" s="188"/>
      <c r="B6" s="188"/>
      <c r="C6" s="179" t="s">
        <v>3</v>
      </c>
      <c r="D6" s="179" t="s">
        <v>3</v>
      </c>
      <c r="E6" s="179" t="s">
        <v>4</v>
      </c>
      <c r="F6" s="179" t="s">
        <v>5</v>
      </c>
      <c r="G6" s="179" t="s">
        <v>6</v>
      </c>
    </row>
    <row r="7" spans="1:8" s="147" customFormat="1" ht="17.25" customHeight="1">
      <c r="A7" s="189"/>
      <c r="B7" s="189"/>
      <c r="C7" s="180" t="s">
        <v>7</v>
      </c>
      <c r="D7" s="180" t="s">
        <v>8</v>
      </c>
      <c r="E7" s="181">
        <v>-0.25</v>
      </c>
      <c r="F7" s="181">
        <v>-0.35</v>
      </c>
      <c r="G7" s="181">
        <v>-0.45</v>
      </c>
    </row>
    <row r="8" spans="1:8" s="147" customFormat="1" ht="15.75">
      <c r="A8" s="189"/>
      <c r="B8" s="189"/>
      <c r="C8" s="179"/>
      <c r="D8" s="179"/>
      <c r="E8" s="179"/>
      <c r="F8" s="179"/>
      <c r="G8" s="179"/>
    </row>
    <row r="9" spans="1:8" s="147" customFormat="1" ht="15.75">
      <c r="A9" s="190" t="s">
        <v>9</v>
      </c>
      <c r="B9" s="191">
        <v>1</v>
      </c>
      <c r="C9" s="182">
        <v>89363</v>
      </c>
      <c r="D9" s="226">
        <f>SUM(C9/100*D29/12*13)</f>
        <v>115687.85041666667</v>
      </c>
      <c r="E9" s="182">
        <f>D9*75%</f>
        <v>86765.887812500005</v>
      </c>
      <c r="F9" s="182">
        <f>D9*65%</f>
        <v>75197.102770833342</v>
      </c>
      <c r="G9" s="182">
        <f>D9*55%</f>
        <v>63628.317729166673</v>
      </c>
      <c r="H9" s="150"/>
    </row>
    <row r="10" spans="1:8" s="147" customFormat="1" ht="15.75">
      <c r="A10" s="192"/>
      <c r="B10" s="192"/>
      <c r="C10" s="183"/>
      <c r="D10" s="183"/>
      <c r="E10" s="183"/>
      <c r="F10" s="183"/>
      <c r="G10" s="183"/>
    </row>
    <row r="11" spans="1:8" s="147" customFormat="1" ht="15.75">
      <c r="A11" s="184"/>
      <c r="B11" s="184"/>
      <c r="C11" s="184"/>
      <c r="D11" s="184"/>
      <c r="E11" s="184"/>
      <c r="F11" s="184"/>
      <c r="G11" s="184"/>
    </row>
    <row r="12" spans="1:8" s="147" customFormat="1" ht="15.75">
      <c r="A12" s="184"/>
      <c r="B12" s="184"/>
      <c r="C12" s="184"/>
      <c r="D12" s="184"/>
      <c r="E12" s="184"/>
      <c r="F12" s="184"/>
      <c r="G12" s="184"/>
    </row>
    <row r="13" spans="1:8" s="147" customFormat="1" ht="15.75">
      <c r="A13" s="188"/>
      <c r="B13" s="188"/>
      <c r="C13" s="179" t="s">
        <v>3</v>
      </c>
      <c r="D13" s="179" t="s">
        <v>3</v>
      </c>
      <c r="E13" s="179" t="s">
        <v>4</v>
      </c>
      <c r="F13" s="179" t="s">
        <v>5</v>
      </c>
      <c r="G13" s="179" t="s">
        <v>6</v>
      </c>
    </row>
    <row r="14" spans="1:8" s="147" customFormat="1" ht="18" customHeight="1">
      <c r="A14" s="189"/>
      <c r="B14" s="189"/>
      <c r="C14" s="180" t="s">
        <v>7</v>
      </c>
      <c r="D14" s="180" t="s">
        <v>8</v>
      </c>
      <c r="E14" s="181">
        <v>-0.25</v>
      </c>
      <c r="F14" s="181">
        <v>-0.35</v>
      </c>
      <c r="G14" s="181">
        <v>-0.45</v>
      </c>
    </row>
    <row r="15" spans="1:8" s="147" customFormat="1" ht="15.75">
      <c r="A15" s="189"/>
      <c r="B15" s="189"/>
      <c r="C15" s="179"/>
      <c r="D15" s="179"/>
      <c r="E15" s="179"/>
      <c r="F15" s="179"/>
      <c r="G15" s="179"/>
    </row>
    <row r="16" spans="1:8" s="147" customFormat="1" ht="15.75">
      <c r="A16" s="190" t="s">
        <v>10</v>
      </c>
      <c r="B16" s="191">
        <v>0.9</v>
      </c>
      <c r="C16" s="182">
        <f>C9*B16</f>
        <v>80426.7</v>
      </c>
      <c r="D16" s="226">
        <f>D9*B16</f>
        <v>104119.06537500001</v>
      </c>
      <c r="E16" s="182">
        <f>D16*75%</f>
        <v>78089.299031250004</v>
      </c>
      <c r="F16" s="182">
        <f>D16*65%</f>
        <v>67677.392493750012</v>
      </c>
      <c r="G16" s="182">
        <f>D16*55%</f>
        <v>57265.485956250006</v>
      </c>
    </row>
    <row r="17" spans="1:9" s="147" customFormat="1" ht="15.75">
      <c r="A17" s="192"/>
      <c r="B17" s="192"/>
      <c r="C17" s="183"/>
      <c r="D17" s="183"/>
      <c r="E17" s="183"/>
      <c r="F17" s="183"/>
      <c r="G17" s="183"/>
    </row>
    <row r="18" spans="1:9" s="147" customFormat="1" ht="15.75">
      <c r="A18" s="185"/>
      <c r="B18" s="185"/>
      <c r="C18" s="184"/>
      <c r="D18" s="184"/>
      <c r="E18" s="184"/>
      <c r="F18" s="184"/>
      <c r="G18" s="184"/>
    </row>
    <row r="19" spans="1:9" s="147" customFormat="1" ht="15.75">
      <c r="A19" s="184"/>
      <c r="B19" s="184"/>
      <c r="C19" s="184"/>
      <c r="D19" s="184"/>
      <c r="E19" s="184"/>
      <c r="F19" s="184"/>
      <c r="G19" s="184"/>
    </row>
    <row r="20" spans="1:9" s="147" customFormat="1" ht="15.75">
      <c r="A20" s="188"/>
      <c r="B20" s="188"/>
      <c r="C20" s="179" t="s">
        <v>3</v>
      </c>
      <c r="D20" s="179" t="s">
        <v>3</v>
      </c>
      <c r="E20" s="179" t="s">
        <v>4</v>
      </c>
      <c r="F20" s="179" t="s">
        <v>5</v>
      </c>
      <c r="G20" s="179" t="s">
        <v>6</v>
      </c>
    </row>
    <row r="21" spans="1:9" s="147" customFormat="1" ht="18.75" customHeight="1">
      <c r="A21" s="189"/>
      <c r="B21" s="189"/>
      <c r="C21" s="180" t="s">
        <v>7</v>
      </c>
      <c r="D21" s="180" t="s">
        <v>8</v>
      </c>
      <c r="E21" s="181">
        <v>-0.25</v>
      </c>
      <c r="F21" s="181">
        <v>-0.35</v>
      </c>
      <c r="G21" s="181">
        <v>-0.45</v>
      </c>
    </row>
    <row r="22" spans="1:9" s="147" customFormat="1" ht="15.75">
      <c r="A22" s="189"/>
      <c r="B22" s="189"/>
      <c r="C22" s="179"/>
      <c r="D22" s="179"/>
      <c r="E22" s="179"/>
      <c r="F22" s="179"/>
      <c r="G22" s="179"/>
    </row>
    <row r="23" spans="1:9" s="147" customFormat="1" ht="15.75">
      <c r="A23" s="190" t="s">
        <v>11</v>
      </c>
      <c r="B23" s="191">
        <v>0.6</v>
      </c>
      <c r="C23" s="182">
        <f>C9*B23</f>
        <v>53617.799999999996</v>
      </c>
      <c r="D23" s="226">
        <f>D9*B23</f>
        <v>69412.710250000004</v>
      </c>
      <c r="E23" s="182">
        <f>D23*75%</f>
        <v>52059.532687500003</v>
      </c>
      <c r="F23" s="182">
        <f>D23*65%</f>
        <v>45118.261662500001</v>
      </c>
      <c r="G23" s="182">
        <f>D23*55%</f>
        <v>38176.990637500006</v>
      </c>
    </row>
    <row r="24" spans="1:9" s="147" customFormat="1" ht="15.75">
      <c r="A24" s="192"/>
      <c r="B24" s="192"/>
      <c r="C24" s="183"/>
      <c r="D24" s="183"/>
      <c r="E24" s="183"/>
      <c r="F24" s="183"/>
      <c r="G24" s="183"/>
    </row>
    <row r="25" spans="1:9" s="147" customFormat="1" ht="15.75">
      <c r="A25" s="184"/>
      <c r="B25" s="184"/>
      <c r="C25" s="184"/>
      <c r="D25" s="184"/>
      <c r="E25" s="184"/>
      <c r="F25" s="184"/>
      <c r="G25" s="184"/>
    </row>
    <row r="26" spans="1:9" s="147" customFormat="1" ht="37.5" customHeight="1">
      <c r="A26" s="230" t="s">
        <v>108</v>
      </c>
      <c r="B26" s="230"/>
      <c r="C26" s="230"/>
      <c r="D26" s="230"/>
      <c r="E26" s="230"/>
      <c r="F26" s="230"/>
      <c r="G26" s="230"/>
    </row>
    <row r="27" spans="1:9" s="147" customFormat="1" ht="15.75">
      <c r="A27" s="186" t="s">
        <v>79</v>
      </c>
    </row>
    <row r="28" spans="1:9" s="147" customFormat="1" ht="15.75"/>
    <row r="29" spans="1:9" s="126" customFormat="1" ht="15.75">
      <c r="A29" s="102" t="s">
        <v>70</v>
      </c>
      <c r="B29" s="15"/>
      <c r="D29" s="217" t="s">
        <v>100</v>
      </c>
      <c r="E29" s="219" t="s">
        <v>103</v>
      </c>
      <c r="G29" s="1"/>
    </row>
    <row r="30" spans="1:9" s="126" customFormat="1" ht="15.75">
      <c r="A30" s="102"/>
      <c r="B30" s="15"/>
      <c r="C30" s="1"/>
      <c r="E30" s="167"/>
      <c r="F30" s="1"/>
      <c r="G30" s="1"/>
      <c r="H30" s="15"/>
      <c r="I30" s="216"/>
    </row>
    <row r="31" spans="1:9" s="126" customFormat="1" ht="15.75">
      <c r="A31" s="126" t="s">
        <v>91</v>
      </c>
    </row>
  </sheetData>
  <mergeCells count="1">
    <mergeCell ref="A26:G26"/>
  </mergeCell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 xml:space="preserve">&amp;C </oddHeader>
    <oddFooter xml:space="preserve">&amp;L&amp;"Calibri Light,Standard"&amp;11&amp;D&amp;C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2023 Jahreslohn</vt:lpstr>
      <vt:lpstr>2023 Lektionen</vt:lpstr>
      <vt:lpstr>Kirchenmusiker HA 2023</vt:lpstr>
      <vt:lpstr>Kirchenmusiker NA 2023</vt:lpstr>
      <vt:lpstr>Geistlichkeit 2023</vt:lpstr>
      <vt:lpstr>Geistliche AHV 2023</vt:lpstr>
      <vt:lpstr>'2023 Jahreslohn'!Druckbereich</vt:lpstr>
      <vt:lpstr>'2023 Lektionen'!Druckbereich</vt:lpstr>
      <vt:lpstr>'Geistliche AHV 2023'!Druckbereich</vt:lpstr>
      <vt:lpstr>'Geistlichkeit 2023'!Druckbereich</vt:lpstr>
      <vt:lpstr>'Kirchenmusiker HA 2023'!Druckbereich</vt:lpstr>
      <vt:lpstr>'Kirchenmusiker NA 2023'!Druckbereich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Biedermann</dc:creator>
  <cp:lastModifiedBy>Admin</cp:lastModifiedBy>
  <cp:lastPrinted>2022-12-11T12:28:43Z</cp:lastPrinted>
  <dcterms:created xsi:type="dcterms:W3CDTF">2012-12-14T16:49:13Z</dcterms:created>
  <dcterms:modified xsi:type="dcterms:W3CDTF">2022-12-12T07:51:48Z</dcterms:modified>
</cp:coreProperties>
</file>